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4" r:id="rId1"/>
  </sheets>
  <externalReferences>
    <externalReference r:id="rId2"/>
    <externalReference r:id="rId3"/>
  </externalReferences>
  <definedNames>
    <definedName name="FIRST_PERIOD_IN_LT">[1]Титульный!$E$19</definedName>
    <definedName name="god">[1]Титульный!$E$23</definedName>
    <definedName name="INN">[2]Титульный!$E$13</definedName>
    <definedName name="KPP">[2]Титульный!$E$14</definedName>
    <definedName name="ORG">[2]Титульный!$E$9</definedName>
    <definedName name="REGULATION_METHODS">[1]Титульный!$E$17</definedName>
    <definedName name="REPORT_OWNER">[1]Титульный!$E$7</definedName>
  </definedNames>
  <calcPr calcId="125725"/>
</workbook>
</file>

<file path=xl/calcChain.xml><?xml version="1.0" encoding="utf-8"?>
<calcChain xmlns="http://schemas.openxmlformats.org/spreadsheetml/2006/main">
  <c r="J75" i="4"/>
  <c r="I75"/>
  <c r="H75"/>
  <c r="G75"/>
  <c r="J74"/>
  <c r="I74"/>
  <c r="H74"/>
  <c r="G74"/>
  <c r="J73"/>
  <c r="I73"/>
  <c r="H73"/>
  <c r="G73"/>
  <c r="F61"/>
  <c r="G61" s="1"/>
  <c r="E59"/>
  <c r="G58"/>
  <c r="F58"/>
  <c r="E58"/>
  <c r="G56"/>
  <c r="F56"/>
  <c r="E56"/>
  <c r="G55"/>
  <c r="F55"/>
  <c r="E55"/>
  <c r="G52"/>
  <c r="F52"/>
  <c r="E52"/>
  <c r="G50"/>
  <c r="F50"/>
  <c r="E50"/>
  <c r="G49"/>
  <c r="F49"/>
  <c r="E49"/>
  <c r="G48"/>
  <c r="F48"/>
  <c r="E48"/>
  <c r="G46"/>
  <c r="G51" s="1"/>
  <c r="F46"/>
  <c r="F51" s="1"/>
  <c r="E46"/>
  <c r="E51" s="1"/>
  <c r="G45"/>
  <c r="F45"/>
  <c r="E45"/>
  <c r="G40"/>
  <c r="F40"/>
  <c r="E40"/>
  <c r="G38"/>
  <c r="F38"/>
  <c r="E38"/>
  <c r="D23"/>
  <c r="D22"/>
  <c r="D21"/>
  <c r="D20"/>
  <c r="D19"/>
  <c r="D18"/>
  <c r="D17"/>
  <c r="D16"/>
  <c r="D14"/>
  <c r="B7"/>
  <c r="B4"/>
</calcChain>
</file>

<file path=xl/sharedStrings.xml><?xml version="1.0" encoding="utf-8"?>
<sst xmlns="http://schemas.openxmlformats.org/spreadsheetml/2006/main" count="144" uniqueCount="110">
  <si>
    <t>Единица измерения</t>
  </si>
  <si>
    <t>1.1</t>
  </si>
  <si>
    <t>1.2</t>
  </si>
  <si>
    <t>1.3</t>
  </si>
  <si>
    <t>1.4</t>
  </si>
  <si>
    <t>2</t>
  </si>
  <si>
    <t>2.1</t>
  </si>
  <si>
    <t>3</t>
  </si>
  <si>
    <t>3.1</t>
  </si>
  <si>
    <t>Выручка</t>
  </si>
  <si>
    <t>3.2</t>
  </si>
  <si>
    <t>3.3</t>
  </si>
  <si>
    <t>3.4</t>
  </si>
  <si>
    <t>3.5</t>
  </si>
  <si>
    <t>Прибыль (убыток) от продаж</t>
  </si>
  <si>
    <t>4</t>
  </si>
  <si>
    <t>4.1</t>
  </si>
  <si>
    <t>%</t>
  </si>
  <si>
    <t>4.2</t>
  </si>
  <si>
    <t>4.3</t>
  </si>
  <si>
    <t>4.4</t>
  </si>
  <si>
    <t>Чистая прибыль (убыток)</t>
  </si>
  <si>
    <t>тыс.руб.</t>
  </si>
  <si>
    <t>-</t>
  </si>
  <si>
    <t>у.е.</t>
  </si>
  <si>
    <t>5</t>
  </si>
  <si>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</si>
  <si>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</si>
  <si>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</si>
  <si>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</si>
  <si>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</si>
  <si>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</si>
  <si>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</si>
  <si>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</si>
  <si>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</si>
  <si>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</si>
  <si>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</si>
  <si>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</si>
  <si>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</si>
  <si>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</si>
  <si>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</si>
  <si>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</si>
  <si>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</si>
  <si>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</si>
  <si>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</si>
  <si>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</si>
  <si>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</si>
  <si>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</si>
  <si>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</si>
  <si>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</si>
  <si>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</si>
  <si>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Показатели регулируемых видов деятельности организации</t>
  </si>
  <si>
    <t>Заявленная мощность &lt;***&gt;</t>
  </si>
  <si>
    <t>МВт</t>
  </si>
  <si>
    <t>Объем полезного отпуска электроэнергии - Всего &lt;***&gt;</t>
  </si>
  <si>
    <t>тыс.кВт*ч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</si>
  <si>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</si>
  <si>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</si>
  <si>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Уровень потерь электрической энергии &lt;***&gt;</t>
  </si>
  <si>
    <t>Реквизиты программы энергоэффективности (кем утверждена, дата утверждения, номер приказа) &lt;***&gt;</t>
  </si>
  <si>
    <t>Энергетический паспорт №017-095-237</t>
  </si>
  <si>
    <t>Необходимая валовая выручка по регулируемым видам деятельности организации - Всего</t>
  </si>
  <si>
    <t>Расходы, связанные с производством и реализацией товаров, работ и услуг &lt;**&gt;, &lt;****&gt;;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</si>
  <si>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</si>
  <si>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</si>
  <si>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</si>
  <si>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</si>
  <si>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</si>
  <si>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</si>
  <si>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</si>
  <si>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Расходы, за исключением указанных в позиции 4.1 &lt;**&gt;, &lt;****&gt;;неподконтрольные расходы &lt;***&gt; - Всего &lt;***&gt;</t>
  </si>
  <si>
    <t>Выпадающие, излишние доходы (расходы) прошлых лет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</si>
  <si>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</si>
  <si>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</si>
  <si>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</si>
  <si>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4.5</t>
  </si>
  <si>
    <t>Объем условных единиц &lt;***&gt;</t>
  </si>
  <si>
    <t>4.6</t>
  </si>
  <si>
    <t>Операционные (подконтрольные) расходы на условную единицу &lt;***&gt;</t>
  </si>
  <si>
    <t>тыс.руб./у.е.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</si>
  <si>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</si>
  <si>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</si>
  <si>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</si>
  <si>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</si>
  <si>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</si>
  <si>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</si>
  <si>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</si>
  <si>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</si>
  <si>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</si>
  <si>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</si>
  <si>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</si>
  <si>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</si>
  <si>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</si>
  <si>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</si>
  <si>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</si>
  <si>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</si>
  <si>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</si>
  <si>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</si>
  <si>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</si>
  <si>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</si>
  <si>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</si>
  <si>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</si>
  <si>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</si>
  <si>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оплату технологического расхода (потерь)</t>
  </si>
  <si>
    <t>руб./МВт·ч</t>
  </si>
  <si>
    <t>одноставочный тариф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</si>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</sst>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  <fill>
      <patternFill patternType="solid">
        <fgColor rgb="FFD2D2D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4" fillId="0" borderId="0" applyBorder="0">
      <alignment vertical="top"/>
    </xf>
    <xf numFmtId="4" fontId="4" fillId="2" borderId="4" applyBorder="0">
      <alignment horizontal="right"/>
    </xf>
    <xf numFmtId="9" fontId="3" fillId="0" borderId="0" applyFont="0" applyFill="0" applyBorder="0" applyAlignment="0" applyProtection="0"/>
    <xf numFmtId="0" fontId="1" fillId="0" borderId="0"/>
    <xf numFmtId="3" fontId="6" fillId="4" borderId="6">
      <alignment horizontal="center" vertical="center" wrapText="1"/>
      <protection locked="0"/>
    </xf>
    <xf numFmtId="9" fontId="1" fillId="0" borderId="0" applyFont="0" applyFill="0" applyBorder="0" applyAlignment="0" applyProtection="0"/>
    <xf numFmtId="0" fontId="6" fillId="0" borderId="0">
      <alignment wrapText="1"/>
    </xf>
    <xf numFmtId="0" fontId="7" fillId="0" borderId="0" applyBorder="0">
      <alignment horizontal="center" vertical="center" wrapText="1"/>
    </xf>
    <xf numFmtId="0" fontId="8" fillId="0" borderId="0"/>
    <xf numFmtId="0" fontId="3" fillId="0" borderId="0"/>
    <xf numFmtId="164" fontId="3" fillId="0" borderId="0" applyFont="0" applyFill="0" applyBorder="0" applyAlignment="0" applyProtection="0"/>
    <xf numFmtId="0" fontId="9" fillId="0" borderId="0"/>
    <xf numFmtId="4" fontId="4" fillId="3" borderId="0" applyBorder="0">
      <alignment horizontal="right"/>
    </xf>
  </cellStyleXfs>
  <cellXfs count="61">
    <xf numFmtId="0" fontId="0" fillId="0" borderId="0" xfId="0"/>
    <xf numFmtId="0" fontId="5" fillId="0" borderId="0" xfId="14" applyFont="1"/>
    <xf numFmtId="0" fontId="5" fillId="0" borderId="0" xfId="14" applyFont="1" applyAlignment="1">
      <alignment horizontal="center"/>
    </xf>
    <xf numFmtId="0" fontId="5" fillId="0" borderId="0" xfId="14" applyFont="1" applyAlignment="1">
      <alignment horizontal="justify" vertical="center"/>
    </xf>
    <xf numFmtId="0" fontId="5" fillId="0" borderId="1" xfId="14" applyFont="1" applyBorder="1" applyAlignment="1">
      <alignment horizontal="left" vertical="center" indent="1"/>
    </xf>
    <xf numFmtId="4" fontId="4" fillId="0" borderId="2" xfId="2" applyNumberFormat="1" applyFont="1" applyFill="1" applyBorder="1" applyAlignment="1" applyProtection="1">
      <alignment horizontal="left" vertical="center" indent="1"/>
    </xf>
    <xf numFmtId="0" fontId="4" fillId="2" borderId="2" xfId="12" applyNumberFormat="1" applyFont="1" applyFill="1" applyBorder="1" applyAlignment="1" applyProtection="1">
      <alignment horizontal="left" vertical="center" indent="1"/>
      <protection locked="0"/>
    </xf>
    <xf numFmtId="0" fontId="4" fillId="3" borderId="2" xfId="12" applyNumberFormat="1" applyFont="1" applyFill="1" applyBorder="1" applyAlignment="1" applyProtection="1">
      <alignment horizontal="left" vertical="center" indent="1"/>
      <protection locked="0"/>
    </xf>
    <xf numFmtId="0" fontId="4" fillId="3" borderId="2" xfId="12" applyNumberFormat="1" applyFont="1" applyFill="1" applyBorder="1" applyAlignment="1" applyProtection="1">
      <alignment horizontal="left" vertical="center" indent="1"/>
    </xf>
    <xf numFmtId="0" fontId="4" fillId="2" borderId="2" xfId="2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2" xfId="2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2" xfId="2" applyNumberFormat="1" applyFont="1" applyFill="1" applyBorder="1" applyAlignment="1" applyProtection="1">
      <alignment horizontal="left" vertical="center" indent="1"/>
    </xf>
    <xf numFmtId="0" fontId="4" fillId="2" borderId="2" xfId="2" applyNumberFormat="1" applyFont="1" applyFill="1" applyBorder="1" applyAlignment="1" applyProtection="1">
      <alignment horizontal="left" vertical="center" indent="1"/>
      <protection locked="0"/>
    </xf>
    <xf numFmtId="0" fontId="4" fillId="3" borderId="2" xfId="2" applyNumberFormat="1" applyFont="1" applyFill="1" applyBorder="1" applyAlignment="1" applyProtection="1">
      <alignment horizontal="left" vertical="center" indent="1"/>
      <protection locked="0"/>
    </xf>
    <xf numFmtId="4" fontId="4" fillId="3" borderId="2" xfId="2" applyNumberFormat="1" applyFont="1" applyFill="1" applyBorder="1" applyAlignment="1" applyProtection="1">
      <alignment horizontal="left" vertical="center" indent="1"/>
    </xf>
    <xf numFmtId="0" fontId="5" fillId="0" borderId="0" xfId="14" applyFont="1" applyAlignment="1">
      <alignment horizontal="center" vertical="center"/>
    </xf>
    <xf numFmtId="0" fontId="4" fillId="0" borderId="2" xfId="12" applyFont="1" applyFill="1" applyBorder="1" applyAlignment="1" applyProtection="1">
      <alignment horizontal="center" vertical="center" wrapText="1"/>
    </xf>
    <xf numFmtId="0" fontId="4" fillId="0" borderId="2" xfId="12" applyFont="1" applyFill="1" applyBorder="1" applyAlignment="1" applyProtection="1">
      <alignment horizontal="center" vertical="center" wrapText="1"/>
    </xf>
    <xf numFmtId="0" fontId="0" fillId="5" borderId="3" xfId="12" applyFont="1" applyFill="1" applyBorder="1" applyAlignment="1" applyProtection="1">
      <alignment horizontal="left" vertical="center" wrapText="1"/>
    </xf>
    <xf numFmtId="0" fontId="4" fillId="5" borderId="3" xfId="12" applyFont="1" applyFill="1" applyBorder="1" applyAlignment="1" applyProtection="1">
      <alignment horizontal="left" vertical="center" wrapText="1"/>
    </xf>
    <xf numFmtId="0" fontId="4" fillId="5" borderId="5" xfId="12" applyFont="1" applyFill="1" applyBorder="1" applyAlignment="1" applyProtection="1">
      <alignment horizontal="center" vertical="center" wrapText="1"/>
    </xf>
    <xf numFmtId="0" fontId="4" fillId="5" borderId="1" xfId="12" applyFont="1" applyFill="1" applyBorder="1" applyAlignment="1" applyProtection="1">
      <alignment vertical="center" wrapText="1"/>
    </xf>
    <xf numFmtId="0" fontId="4" fillId="5" borderId="8" xfId="12" applyFont="1" applyFill="1" applyBorder="1" applyAlignment="1" applyProtection="1">
      <alignment vertical="center" wrapText="1"/>
    </xf>
    <xf numFmtId="49" fontId="0" fillId="0" borderId="9" xfId="12" applyNumberFormat="1" applyFont="1" applyFill="1" applyBorder="1" applyAlignment="1" applyProtection="1">
      <alignment horizontal="center" vertical="center" wrapText="1"/>
    </xf>
    <xf numFmtId="0" fontId="4" fillId="0" borderId="9" xfId="12" applyFont="1" applyFill="1" applyBorder="1" applyAlignment="1" applyProtection="1">
      <alignment horizontal="left" vertical="center" wrapText="1" indent="1"/>
    </xf>
    <xf numFmtId="0" fontId="0" fillId="0" borderId="9" xfId="12" applyFont="1" applyFill="1" applyBorder="1" applyAlignment="1" applyProtection="1">
      <alignment horizontal="center" vertical="center" wrapText="1"/>
    </xf>
    <xf numFmtId="4" fontId="4" fillId="2" borderId="9" xfId="12" applyNumberFormat="1" applyFont="1" applyFill="1" applyBorder="1" applyAlignment="1" applyProtection="1">
      <alignment horizontal="right" vertical="center"/>
      <protection locked="0"/>
    </xf>
    <xf numFmtId="49" fontId="0" fillId="0" borderId="2" xfId="12" applyNumberFormat="1" applyFont="1" applyFill="1" applyBorder="1" applyAlignment="1" applyProtection="1">
      <alignment horizontal="center" vertical="center" wrapText="1"/>
    </xf>
    <xf numFmtId="0" fontId="4" fillId="0" borderId="2" xfId="12" applyFont="1" applyFill="1" applyBorder="1" applyAlignment="1" applyProtection="1">
      <alignment horizontal="left" vertical="center" wrapText="1" indent="1"/>
    </xf>
    <xf numFmtId="0" fontId="4" fillId="5" borderId="1" xfId="12" applyFont="1" applyFill="1" applyBorder="1" applyAlignment="1" applyProtection="1">
      <alignment horizontal="center" vertical="center" wrapText="1"/>
    </xf>
    <xf numFmtId="10" fontId="0" fillId="2" borderId="2" xfId="5" applyNumberFormat="1" applyFont="1" applyFill="1" applyBorder="1" applyAlignment="1" applyProtection="1">
      <alignment horizontal="right" vertical="center"/>
      <protection locked="0"/>
    </xf>
    <xf numFmtId="49" fontId="0" fillId="0" borderId="2" xfId="0" applyNumberFormat="1" applyBorder="1" applyAlignment="1">
      <alignment horizontal="left" vertical="top" wrapText="1" indent="1"/>
    </xf>
    <xf numFmtId="4" fontId="4" fillId="2" borderId="2" xfId="15" applyNumberFormat="1" applyFont="1" applyFill="1" applyBorder="1" applyAlignment="1" applyProtection="1">
      <alignment horizontal="right" vertical="center"/>
      <protection locked="0"/>
    </xf>
    <xf numFmtId="4" fontId="0" fillId="2" borderId="2" xfId="12" applyNumberFormat="1" applyFont="1" applyFill="1" applyBorder="1" applyAlignment="1" applyProtection="1">
      <alignment horizontal="right" vertical="center"/>
      <protection locked="0"/>
    </xf>
    <xf numFmtId="4" fontId="4" fillId="2" borderId="2" xfId="12" applyNumberFormat="1" applyFont="1" applyFill="1" applyBorder="1" applyAlignment="1" applyProtection="1">
      <alignment horizontal="right" vertical="center"/>
      <protection locked="0"/>
    </xf>
    <xf numFmtId="49" fontId="0" fillId="0" borderId="2" xfId="0" applyNumberFormat="1" applyBorder="1" applyAlignment="1">
      <alignment horizontal="left" vertical="center" wrapText="1" indent="1"/>
    </xf>
    <xf numFmtId="49" fontId="0" fillId="0" borderId="2" xfId="0" applyNumberFormat="1" applyFill="1" applyBorder="1" applyAlignment="1" applyProtection="1">
      <alignment horizontal="left" vertical="top" wrapText="1" indent="1"/>
    </xf>
    <xf numFmtId="49" fontId="0" fillId="2" borderId="2" xfId="12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12" applyFont="1" applyFill="1" applyBorder="1" applyAlignment="1" applyProtection="1">
      <alignment horizontal="left" vertical="center" wrapText="1"/>
    </xf>
    <xf numFmtId="4" fontId="4" fillId="3" borderId="2" xfId="15" applyNumberFormat="1" applyFont="1" applyFill="1" applyBorder="1" applyAlignment="1" applyProtection="1">
      <alignment horizontal="right" vertical="center"/>
    </xf>
    <xf numFmtId="49" fontId="4" fillId="0" borderId="2" xfId="12" applyNumberFormat="1" applyFont="1" applyFill="1" applyBorder="1" applyAlignment="1" applyProtection="1">
      <alignment horizontal="center" vertical="center" wrapText="1"/>
    </xf>
    <xf numFmtId="0" fontId="5" fillId="0" borderId="2" xfId="14" applyFont="1" applyBorder="1"/>
    <xf numFmtId="0" fontId="4" fillId="0" borderId="2" xfId="12" applyFont="1" applyFill="1" applyBorder="1" applyAlignment="1" applyProtection="1">
      <alignment horizontal="left" vertical="center" wrapText="1" indent="2"/>
    </xf>
    <xf numFmtId="0" fontId="4" fillId="5" borderId="1" xfId="12" applyFont="1" applyFill="1" applyBorder="1" applyAlignment="1" applyProtection="1">
      <alignment horizontal="left" vertical="center" wrapText="1" indent="1"/>
    </xf>
    <xf numFmtId="0" fontId="5" fillId="0" borderId="0" xfId="14" applyFont="1" applyBorder="1"/>
    <xf numFmtId="0" fontId="5" fillId="0" borderId="0" xfId="14" applyFont="1" applyBorder="1" applyAlignment="1">
      <alignment horizontal="justify" vertical="center"/>
    </xf>
    <xf numFmtId="0" fontId="5" fillId="0" borderId="2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 wrapText="1"/>
    </xf>
    <xf numFmtId="0" fontId="0" fillId="5" borderId="5" xfId="12" applyFont="1" applyFill="1" applyBorder="1" applyAlignment="1" applyProtection="1">
      <alignment horizontal="left" vertical="center" wrapText="1"/>
    </xf>
    <xf numFmtId="0" fontId="4" fillId="5" borderId="1" xfId="12" applyFont="1" applyFill="1" applyBorder="1" applyAlignment="1" applyProtection="1">
      <alignment horizontal="left" vertical="center" wrapText="1"/>
    </xf>
    <xf numFmtId="0" fontId="0" fillId="5" borderId="1" xfId="12" applyFont="1" applyFill="1" applyBorder="1" applyAlignment="1" applyProtection="1">
      <alignment vertical="center" wrapText="1"/>
    </xf>
    <xf numFmtId="0" fontId="0" fillId="0" borderId="2" xfId="12" applyFont="1" applyFill="1" applyBorder="1" applyAlignment="1" applyProtection="1">
      <alignment horizontal="center" vertical="center" wrapText="1"/>
    </xf>
    <xf numFmtId="49" fontId="0" fillId="0" borderId="3" xfId="12" applyNumberFormat="1" applyFont="1" applyFill="1" applyBorder="1" applyAlignment="1" applyProtection="1">
      <alignment horizontal="center" vertical="center" wrapText="1"/>
    </xf>
    <xf numFmtId="0" fontId="4" fillId="0" borderId="3" xfId="12" applyFont="1" applyFill="1" applyBorder="1" applyAlignment="1" applyProtection="1">
      <alignment horizontal="left" vertical="center" wrapText="1" indent="1"/>
    </xf>
    <xf numFmtId="0" fontId="0" fillId="0" borderId="3" xfId="12" applyFont="1" applyFill="1" applyBorder="1" applyAlignment="1" applyProtection="1">
      <alignment horizontal="center" vertical="center" wrapText="1"/>
    </xf>
    <xf numFmtId="0" fontId="0" fillId="5" borderId="8" xfId="12" applyFont="1" applyFill="1" applyBorder="1" applyAlignment="1" applyProtection="1">
      <alignment horizontal="center" vertical="center" wrapText="1"/>
    </xf>
    <xf numFmtId="4" fontId="5" fillId="0" borderId="0" xfId="14" applyNumberFormat="1" applyFont="1"/>
    <xf numFmtId="0" fontId="5" fillId="0" borderId="0" xfId="14" applyFont="1" applyAlignment="1">
      <alignment horizontal="left" vertical="center"/>
    </xf>
    <xf numFmtId="0" fontId="10" fillId="0" borderId="0" xfId="14" applyFont="1" applyAlignment="1">
      <alignment horizontal="center"/>
    </xf>
    <xf numFmtId="49" fontId="10" fillId="0" borderId="7" xfId="14" applyNumberFormat="1" applyFont="1" applyBorder="1" applyAlignment="1">
      <alignment horizontal="center" vertical="center"/>
    </xf>
    <xf numFmtId="0" fontId="10" fillId="0" borderId="7" xfId="14" applyFont="1" applyBorder="1" applyAlignment="1">
      <alignment horizontal="center" vertical="center"/>
    </xf>
  </cellXfs>
  <cellStyles count="16">
    <cellStyle name="cs_d62037c2-28ad-4260-9e5b-6d758630c4ba" xfId="7"/>
    <cellStyle name="Hyperlink" xfId="1"/>
    <cellStyle name="Заголовок" xfId="10"/>
    <cellStyle name="Значение" xfId="4"/>
    <cellStyle name="Обычный" xfId="0" builtinId="0"/>
    <cellStyle name="Обычный 10" xfId="3"/>
    <cellStyle name="Обычный 10 7" xfId="2"/>
    <cellStyle name="Обычный 2 20 2" xfId="6"/>
    <cellStyle name="Обычный 2 5 8" xfId="11"/>
    <cellStyle name="Обычный 2_НВВ - сети долгосрочный (15.07) - передано на оформление 2 2" xfId="12"/>
    <cellStyle name="Обычный 3 5" xfId="14"/>
    <cellStyle name="Обычный 49" xfId="9"/>
    <cellStyle name="Процентный 10" xfId="5"/>
    <cellStyle name="Процентный 2 8 2" xfId="8"/>
    <cellStyle name="Финансовый 2" xfId="13"/>
    <cellStyle name="Формула_GRES.2007.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.CALC.NVV.TSO(v2.0.3)%20&#1050;&#1088;&#1072;&#1089;&#1085;&#1086;&#1103;&#1088;&#1089;&#1082;&#1080;&#1081;%20&#1082;&#1088;&#1072;&#1081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41;&#1051;&#1048;&#1062;&#1040;%201.%20&#1047;&#1072;&#1075;&#1088;&#1091;&#1078;&#1072;&#1077;&#1090;&#1089;&#1103;%20&#1074;%20&#1087;&#1088;&#1086;&#1075;&#1088;&#1072;&#1084;&#1084;&#1091;%20&#1045;&#1048;&#1040;&#1057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ostsfeatBalance"/>
      <sheetName val="modTariff"/>
      <sheetName val="modDocsComsAPI"/>
      <sheetName val="Настройки"/>
      <sheetName val="Инструкция"/>
      <sheetName val="Лог обновления"/>
      <sheetName val="modVLDProv"/>
      <sheetName val="modCommandButton"/>
      <sheetName val="modVLDProvLIST_MO"/>
      <sheetName val="modfrmRegion"/>
      <sheetName val="modNoContract"/>
      <sheetName val="modCheckCyan"/>
      <sheetName val="modDOC"/>
      <sheetName val="Титульный"/>
      <sheetName val="Список листов"/>
      <sheetName val="Сопроводительные материалы"/>
      <sheetName val="Библиотека документов"/>
      <sheetName val="Регионы аналоги"/>
      <sheetName val="PATTERN_COSTS"/>
      <sheetName val="3_Форма раскрытия информации"/>
      <sheetName val="4_Полезный отпуск"/>
      <sheetName val="4.1"/>
      <sheetName val="4.2. расчет K_об"/>
      <sheetName val="Прил. 1"/>
      <sheetName val="Прил. 2-6"/>
      <sheetName val="индекс эффективности ОПР"/>
      <sheetName val="modLT"/>
      <sheetName val="баз. ур. подк. расх. "/>
      <sheetName val="9_Расчет тарифов"/>
      <sheetName val="5_ЛЭП у.е"/>
      <sheetName val="6 _ПС у.е"/>
      <sheetName val="7_Свод УЕ "/>
      <sheetName val="8_Расчет НВВ "/>
      <sheetName val="ЭЗ"/>
      <sheetName val="ЭЗ ДПР c уч.421"/>
      <sheetName val="ЭЗ ДПР c уч.421 ДЕМО"/>
      <sheetName val="ЭЗ ДПР кор"/>
      <sheetName val="ЭЗ ДПР кор ДЕМО"/>
      <sheetName val="9 Тариф"/>
      <sheetName val="TECHSHEET"/>
      <sheetName val="9 Тариф снизу"/>
      <sheetName val="11_Корректировка НВВ"/>
      <sheetName val="12_Сырье и материалы"/>
      <sheetName val="modMaterials"/>
      <sheetName val="13_РПР Ремонт "/>
      <sheetName val="13.1._Ремонт основных фондов"/>
      <sheetName val="14_Ремонты ЭСХ"/>
      <sheetName val="ЭЭ"/>
      <sheetName val="modEe"/>
      <sheetName val="modTe"/>
      <sheetName val="ТЭ"/>
      <sheetName val="tech"/>
      <sheetName val="modRPR_Repair"/>
      <sheetName val="modESX_Repair"/>
      <sheetName val="15_Информация по ТО"/>
      <sheetName val="modInformation_TO"/>
      <sheetName val="modStaff"/>
      <sheetName val="modPpr"/>
      <sheetName val="16_Персонал"/>
      <sheetName val="ФОТ норматив"/>
      <sheetName val="16.1_Затраты по фонду ЗП"/>
      <sheetName val="17_ППР"/>
      <sheetName val="18_ФСК"/>
      <sheetName val="19_Аренда ЭСХ"/>
      <sheetName val="modRent_ESX_FACT"/>
      <sheetName val="modLEASING_ESX_FACT"/>
      <sheetName val="modRENT_OTHER_FACT"/>
      <sheetName val="modNPR"/>
      <sheetName val="modCALC_AMORT_FACT"/>
      <sheetName val="23_Лизинг ЭСХ"/>
      <sheetName val="25_Аренда прочее им."/>
      <sheetName val="31_Прочие НПР "/>
      <sheetName val="32_Расчет амортизации"/>
      <sheetName val="34_Амортизация свод "/>
      <sheetName val="35_Средняя стоимость ОС"/>
      <sheetName val="modTransportTax"/>
      <sheetName val="Трансп.налог"/>
      <sheetName val="Налог на имущество"/>
      <sheetName val="Налог на землю"/>
      <sheetName val="Налог на прибыль"/>
      <sheetName val="36_Прибыль"/>
      <sheetName val="37_Факт потери"/>
      <sheetName val="modLosses"/>
      <sheetName val="modProceedsFact"/>
      <sheetName val="Тарифная выручка"/>
      <sheetName val="38_товарная выручка факт"/>
      <sheetName val="39_ФСК факт"/>
      <sheetName val="40_ИПР факт "/>
      <sheetName val="41_Бездоговор"/>
      <sheetName val="42_финансовые показатели"/>
      <sheetName val="modProfit"/>
      <sheetName val="modCredit"/>
      <sheetName val="44_кредиты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_corr"/>
      <sheetName val="modEZ_DRP"/>
      <sheetName val="modFillRegData"/>
      <sheetName val="modSheetLog"/>
      <sheetName val="modFotN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7">
          <cell r="E7" t="str">
            <v>Версия организации</v>
          </cell>
        </row>
        <row r="17">
          <cell r="E17" t="str">
            <v xml:space="preserve">Корректировка </v>
          </cell>
        </row>
        <row r="19">
          <cell r="E19">
            <v>2021</v>
          </cell>
        </row>
        <row r="23">
          <cell r="E23">
            <v>2022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CostsfeatBalance"/>
      <sheetName val="modTariff"/>
      <sheetName val="modDocsComsAPI"/>
      <sheetName val="Настройки"/>
      <sheetName val="Инструкция"/>
      <sheetName val="Лог обновления"/>
      <sheetName val="modVLDProv"/>
      <sheetName val="modCommandButton"/>
      <sheetName val="modVLDProvLIST_MO"/>
      <sheetName val="modfrmRegion"/>
      <sheetName val="modNoContract"/>
      <sheetName val="modCheckCyan"/>
      <sheetName val="modDOC"/>
      <sheetName val="modCALC_AMORT_FACT"/>
      <sheetName val="Титульный"/>
      <sheetName val="Список листов"/>
      <sheetName val="Сопроводительные материалы"/>
      <sheetName val="Библиотека документов"/>
      <sheetName val="Регионы аналоги"/>
      <sheetName val="PATTERN_COSTS"/>
      <sheetName val="3_Форма раскрытия информации"/>
      <sheetName val="4_Полезный отпуск"/>
      <sheetName val="4.1"/>
      <sheetName val="4.2. расчет K_об"/>
      <sheetName val="Прил. 1"/>
      <sheetName val="Прил. 2-6"/>
      <sheetName val="индекс эффективности ОПР"/>
      <sheetName val="modLT"/>
      <sheetName val="баз. ур. подк. расх. "/>
      <sheetName val="9_Расчет тарифов"/>
      <sheetName val="5_ЛЭП у.е"/>
      <sheetName val="6 _ПС у.е"/>
      <sheetName val="7_Свод УЕ "/>
      <sheetName val="8_Расчет НВВ "/>
      <sheetName val="ЭЗ"/>
      <sheetName val="ЭЗ ДПР c уч.421"/>
      <sheetName val="ЭЗ ДПР c уч.421 ДЕМО"/>
      <sheetName val="ЭЗ ДПР кор"/>
      <sheetName val="ЭЗ ДПР кор ДЕМО"/>
      <sheetName val="9 Тариф"/>
      <sheetName val="TECHSHEET"/>
      <sheetName val="9 Тариф снизу"/>
      <sheetName val="11_Корректировка НВВ"/>
      <sheetName val="12_Сырье и материалы"/>
      <sheetName val="modMaterials"/>
      <sheetName val="13_РПР Ремонт "/>
      <sheetName val="13.1._Ремонт основных фондов"/>
      <sheetName val="14_Ремонты ЭСХ"/>
      <sheetName val="ЭЭ"/>
      <sheetName val="modEe"/>
      <sheetName val="modTe"/>
      <sheetName val="ТЭ"/>
      <sheetName val="tech"/>
      <sheetName val="modRPR_Repair"/>
      <sheetName val="modESX_Repair"/>
      <sheetName val="15_Информация по ТО"/>
      <sheetName val="modInformation_TO"/>
      <sheetName val="modStaff"/>
      <sheetName val="modPpr"/>
      <sheetName val="16_Персонал"/>
      <sheetName val="ФОТ норматив"/>
      <sheetName val="16.1_Затраты по фонду ЗП"/>
      <sheetName val="17_ППР"/>
      <sheetName val="18_ФСК"/>
      <sheetName val="19_Аренда ЭСХ"/>
      <sheetName val="modRent_ESX_FACT"/>
      <sheetName val="modLEASING_ESX_FACT"/>
      <sheetName val="modRENT_OTHER_FACT"/>
      <sheetName val="modNPR"/>
      <sheetName val="23_Лизинг ЭСХ"/>
      <sheetName val="25_Аренда прочее им."/>
      <sheetName val="31_Прочие НПР "/>
      <sheetName val="32_Расчет амортизации"/>
      <sheetName val="34_Амортизация свод "/>
      <sheetName val="35_Средняя стоимость ОС"/>
      <sheetName val="modTransportTax"/>
      <sheetName val="Трансп.налог"/>
      <sheetName val="Налог на имущество"/>
      <sheetName val="Налог на землю"/>
      <sheetName val="Налог на прибыль"/>
      <sheetName val="36_Прибыль"/>
      <sheetName val="37_Факт потери"/>
      <sheetName val="modLosses"/>
      <sheetName val="modProceedsFact"/>
      <sheetName val="Тарифная выручка"/>
      <sheetName val="38_товарная выручка факт"/>
      <sheetName val="39_ФСК факт"/>
      <sheetName val="40_ИПР факт "/>
      <sheetName val="41_Бездоговор"/>
      <sheetName val="42_финансовые показатели"/>
      <sheetName val="modProfit"/>
      <sheetName val="modCredit"/>
      <sheetName val="44_кредиты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_corr"/>
      <sheetName val="modEZ_DRP"/>
      <sheetName val="modFillRegData"/>
      <sheetName val="modSheetLog"/>
      <sheetName val="modFotN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E9" t="str">
            <v>ОАО "ХМЗ"</v>
          </cell>
        </row>
        <row r="13">
          <cell r="E13" t="str">
            <v>2464003340</v>
          </cell>
        </row>
        <row r="14">
          <cell r="E14" t="str">
            <v>246401001</v>
          </cell>
        </row>
        <row r="53">
          <cell r="E53" t="str">
            <v>660079, г.Красноярск, ул. Александра Матросова, д.30</v>
          </cell>
        </row>
        <row r="54">
          <cell r="E54" t="str">
            <v>660079, г.Красноярск, ул. Александра Матросова, д.30</v>
          </cell>
        </row>
        <row r="57">
          <cell r="E57" t="str">
            <v>Жабасов Олег Галимжанович</v>
          </cell>
        </row>
        <row r="58">
          <cell r="E58" t="str">
            <v>8 (391) 213-99-40</v>
          </cell>
        </row>
        <row r="68">
          <cell r="E68" t="str">
            <v>kolesnikova@khmz.ru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9">
          <cell r="L39">
            <v>420.43299999999999</v>
          </cell>
        </row>
        <row r="41">
          <cell r="L41">
            <v>411.85300000000001</v>
          </cell>
        </row>
        <row r="42">
          <cell r="L42">
            <v>420.43299999999999</v>
          </cell>
        </row>
      </sheetData>
      <sheetData sheetId="33">
        <row r="27">
          <cell r="Q27">
            <v>420.43299999999999</v>
          </cell>
          <cell r="U27">
            <v>411.85300000000001</v>
          </cell>
          <cell r="X27">
            <v>420.43299999999999</v>
          </cell>
        </row>
        <row r="35">
          <cell r="Q35">
            <v>216.75575000000001</v>
          </cell>
          <cell r="V35">
            <v>184.76</v>
          </cell>
          <cell r="Y35">
            <v>190.51402673440862</v>
          </cell>
        </row>
        <row r="38">
          <cell r="Q38">
            <v>5613.1440000000002</v>
          </cell>
          <cell r="V38">
            <v>5144.42</v>
          </cell>
          <cell r="Y38">
            <v>5304.633954389622</v>
          </cell>
        </row>
        <row r="40">
          <cell r="Q40">
            <v>854.53700000000003</v>
          </cell>
          <cell r="V40">
            <v>1027.3800000000001</v>
          </cell>
          <cell r="Y40">
            <v>1059.3759514310282</v>
          </cell>
        </row>
        <row r="65">
          <cell r="Q65">
            <v>6684.4367500000008</v>
          </cell>
          <cell r="V65">
            <v>6356.56</v>
          </cell>
          <cell r="Y65">
            <v>6554.5239325550592</v>
          </cell>
        </row>
        <row r="102">
          <cell r="Q102">
            <v>11652.611742000001</v>
          </cell>
          <cell r="V102">
            <v>11057.59</v>
          </cell>
          <cell r="Y102">
            <v>11623.388736552672</v>
          </cell>
        </row>
        <row r="103">
          <cell r="Q103">
            <v>0</v>
          </cell>
          <cell r="V103">
            <v>-4579.29</v>
          </cell>
          <cell r="Y103">
            <v>720.74011880019771</v>
          </cell>
        </row>
        <row r="123">
          <cell r="Q123">
            <v>13920.171342000001</v>
          </cell>
          <cell r="V123">
            <v>6688.3066120000003</v>
          </cell>
          <cell r="Y123">
            <v>14450.83025535287</v>
          </cell>
        </row>
      </sheetData>
      <sheetData sheetId="34"/>
      <sheetData sheetId="35"/>
      <sheetData sheetId="36"/>
      <sheetData sheetId="37"/>
      <sheetData sheetId="38"/>
      <sheetData sheetId="39">
        <row r="34">
          <cell r="P34">
            <v>1.0362</v>
          </cell>
          <cell r="Q34">
            <v>1.3145</v>
          </cell>
          <cell r="W34">
            <v>1.0660000000000001</v>
          </cell>
        </row>
        <row r="69">
          <cell r="R69">
            <v>0</v>
          </cell>
          <cell r="S69">
            <v>0</v>
          </cell>
          <cell r="X69">
            <v>0</v>
          </cell>
          <cell r="Y69">
            <v>353062.65066902555</v>
          </cell>
        </row>
        <row r="80">
          <cell r="R80">
            <v>24.474753162002379</v>
          </cell>
          <cell r="S80">
            <v>24.359620407847974</v>
          </cell>
          <cell r="X80">
            <v>229.11914985554014</v>
          </cell>
          <cell r="Y80">
            <v>219.23402475541323</v>
          </cell>
        </row>
        <row r="81">
          <cell r="R81">
            <v>24.474753162002379</v>
          </cell>
          <cell r="S81">
            <v>24.359620407847974</v>
          </cell>
          <cell r="X81">
            <v>229.11914985554014</v>
          </cell>
          <cell r="Y81">
            <v>698.14309371475497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44">
          <cell r="J44">
            <v>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view="pageBreakPreview" zoomScale="90" zoomScaleNormal="100" zoomScaleSheetLayoutView="90" workbookViewId="0">
      <selection activeCell="E30" sqref="E30"/>
    </sheetView>
  </sheetViews>
  <sheetFormatPr defaultColWidth="9.140625" defaultRowHeight="11.25"/>
  <cols>
    <col min="1" max="1" width="7.85546875" style="1" customWidth="1"/>
    <col min="2" max="2" width="5.42578125" style="1" customWidth="1"/>
    <col min="3" max="3" width="46.7109375" style="1" customWidth="1"/>
    <col min="4" max="4" width="13.85546875" style="1" customWidth="1"/>
    <col min="5" max="6" width="19.7109375" style="1" customWidth="1"/>
    <col min="7" max="8" width="18.85546875" style="1" customWidth="1"/>
    <col min="9" max="9" width="18.5703125" style="1" customWidth="1"/>
    <col min="10" max="10" width="15.7109375" style="1" customWidth="1"/>
    <col min="11" max="16384" width="9.140625" style="1"/>
  </cols>
  <sheetData>
    <row r="2" spans="2:7">
      <c r="B2" s="58" t="s">
        <v>26</v>
      </c>
      <c r="C2" s="58"/>
      <c r="D2" s="58"/>
      <c r="E2" s="58"/>
      <c r="F2" s="58"/>
    </row>
    <row r="3" spans="2:7">
      <c r="B3" s="58" t="s">
        <v>27</v>
      </c>
      <c r="C3" s="58"/>
      <c r="D3" s="58"/>
      <c r="E3" s="58"/>
      <c r="F3" s="58"/>
    </row>
    <row r="4" spans="2:7">
      <c r="B4" s="58" t="str">
        <f>"                  (вид цены (тарифа) на "&amp; god&amp;" год"</f>
        <v xml:space="preserve">                  (вид цены (тарифа) на 2022 год</v>
      </c>
      <c r="C4" s="58"/>
      <c r="D4" s="58"/>
      <c r="E4" s="58"/>
      <c r="F4" s="58"/>
    </row>
    <row r="5" spans="2:7">
      <c r="B5" s="58" t="s">
        <v>28</v>
      </c>
      <c r="C5" s="58"/>
      <c r="D5" s="58"/>
      <c r="E5" s="58"/>
      <c r="F5" s="58"/>
    </row>
    <row r="6" spans="2:7">
      <c r="B6" s="3"/>
    </row>
    <row r="7" spans="2:7">
      <c r="B7" s="59" t="str">
        <f>ORG</f>
        <v>ОАО "ХМЗ"</v>
      </c>
      <c r="C7" s="60"/>
      <c r="D7" s="60"/>
      <c r="E7" s="60"/>
      <c r="F7" s="60"/>
    </row>
    <row r="8" spans="2:7">
      <c r="B8" s="2" t="s">
        <v>29</v>
      </c>
      <c r="C8" s="2"/>
      <c r="D8" s="2"/>
      <c r="E8" s="2"/>
      <c r="F8" s="2"/>
    </row>
    <row r="12" spans="2:7">
      <c r="B12" s="4" t="s">
        <v>30</v>
      </c>
      <c r="C12" s="4"/>
      <c r="D12" s="4"/>
      <c r="E12" s="4"/>
      <c r="F12" s="4"/>
      <c r="G12" s="4"/>
    </row>
    <row r="13" spans="2:7">
      <c r="B13" s="3"/>
    </row>
    <row r="14" spans="2:7">
      <c r="B14" s="5" t="s">
        <v>31</v>
      </c>
      <c r="C14" s="5"/>
      <c r="D14" s="6" t="str">
        <f>ORG</f>
        <v>ОАО "ХМЗ"</v>
      </c>
      <c r="E14" s="7"/>
      <c r="F14" s="7"/>
      <c r="G14" s="7"/>
    </row>
    <row r="15" spans="2:7">
      <c r="B15" s="5"/>
      <c r="C15" s="5"/>
      <c r="D15" s="7"/>
      <c r="E15" s="7"/>
      <c r="F15" s="7"/>
      <c r="G15" s="7"/>
    </row>
    <row r="16" spans="2:7">
      <c r="B16" s="5" t="s">
        <v>32</v>
      </c>
      <c r="C16" s="5"/>
      <c r="D16" s="8" t="str">
        <f>ORG</f>
        <v>ОАО "ХМЗ"</v>
      </c>
      <c r="E16" s="8"/>
      <c r="F16" s="8"/>
      <c r="G16" s="8"/>
    </row>
    <row r="17" spans="2:7">
      <c r="B17" s="5" t="s">
        <v>33</v>
      </c>
      <c r="C17" s="5"/>
      <c r="D17" s="9" t="str">
        <f>[2]Титульный!E53</f>
        <v>660079, г.Красноярск, ул. Александра Матросова, д.30</v>
      </c>
      <c r="E17" s="10"/>
      <c r="F17" s="10"/>
      <c r="G17" s="10"/>
    </row>
    <row r="18" spans="2:7">
      <c r="B18" s="5" t="s">
        <v>34</v>
      </c>
      <c r="C18" s="5"/>
      <c r="D18" s="9" t="str">
        <f>[2]Титульный!E54</f>
        <v>660079, г.Красноярск, ул. Александра Матросова, д.30</v>
      </c>
      <c r="E18" s="10"/>
      <c r="F18" s="10"/>
      <c r="G18" s="10"/>
    </row>
    <row r="19" spans="2:7">
      <c r="B19" s="5" t="s">
        <v>35</v>
      </c>
      <c r="C19" s="5"/>
      <c r="D19" s="11" t="str">
        <f>INN</f>
        <v>2464003340</v>
      </c>
      <c r="E19" s="11"/>
      <c r="F19" s="11"/>
      <c r="G19" s="11"/>
    </row>
    <row r="20" spans="2:7">
      <c r="B20" s="5" t="s">
        <v>36</v>
      </c>
      <c r="C20" s="5"/>
      <c r="D20" s="11" t="str">
        <f>KPP</f>
        <v>246401001</v>
      </c>
      <c r="E20" s="11"/>
      <c r="F20" s="11"/>
      <c r="G20" s="11"/>
    </row>
    <row r="21" spans="2:7">
      <c r="B21" s="5" t="s">
        <v>37</v>
      </c>
      <c r="C21" s="5"/>
      <c r="D21" s="11" t="str">
        <f>[2]Титульный!E57</f>
        <v>Жабасов Олег Галимжанович</v>
      </c>
      <c r="E21" s="11"/>
      <c r="F21" s="11"/>
      <c r="G21" s="11"/>
    </row>
    <row r="22" spans="2:7">
      <c r="B22" s="5" t="s">
        <v>38</v>
      </c>
      <c r="C22" s="5"/>
      <c r="D22" s="12" t="str">
        <f>[2]Титульный!E68</f>
        <v>kolesnikova@khmz.ru</v>
      </c>
      <c r="E22" s="13"/>
      <c r="F22" s="13"/>
      <c r="G22" s="13"/>
    </row>
    <row r="23" spans="2:7">
      <c r="B23" s="5" t="s">
        <v>39</v>
      </c>
      <c r="C23" s="5"/>
      <c r="D23" s="12" t="str">
        <f>[2]Титульный!E58</f>
        <v>8 (391) 213-99-40</v>
      </c>
      <c r="E23" s="13"/>
      <c r="F23" s="13"/>
      <c r="G23" s="13"/>
    </row>
    <row r="24" spans="2:7">
      <c r="B24" s="5" t="s">
        <v>40</v>
      </c>
      <c r="C24" s="5"/>
      <c r="D24" s="14"/>
      <c r="E24" s="14"/>
      <c r="F24" s="14"/>
      <c r="G24" s="14"/>
    </row>
    <row r="26" spans="2:7">
      <c r="B26" s="15"/>
    </row>
    <row r="27" spans="2:7">
      <c r="B27" s="4" t="s">
        <v>41</v>
      </c>
      <c r="C27" s="4"/>
      <c r="D27" s="4"/>
      <c r="E27" s="4"/>
      <c r="F27" s="4"/>
      <c r="G27" s="4"/>
    </row>
    <row r="29" spans="2:7">
      <c r="B29" s="15"/>
    </row>
    <row r="30" spans="2:7" ht="45">
      <c r="B30" s="16" t="s">
        <v>42</v>
      </c>
      <c r="C30" s="16"/>
      <c r="D30" s="17" t="s">
        <v>0</v>
      </c>
      <c r="E30" s="17" t="s">
        <v>43</v>
      </c>
      <c r="F30" s="17" t="s">
        <v>44</v>
      </c>
      <c r="G30" s="17" t="s">
        <v>45</v>
      </c>
    </row>
    <row r="31" spans="2:7">
      <c r="B31" s="18" t="s">
        <v>46</v>
      </c>
      <c r="C31" s="19"/>
      <c r="D31" s="19"/>
      <c r="E31" s="19"/>
      <c r="F31" s="19"/>
      <c r="G31" s="19"/>
    </row>
    <row r="32" spans="2:7" ht="22.5">
      <c r="B32" s="20">
        <v>1</v>
      </c>
      <c r="C32" s="21" t="s">
        <v>47</v>
      </c>
      <c r="D32" s="21"/>
      <c r="E32" s="21"/>
      <c r="F32" s="21"/>
      <c r="G32" s="22"/>
    </row>
    <row r="33" spans="2:7" ht="15">
      <c r="B33" s="23" t="s">
        <v>1</v>
      </c>
      <c r="C33" s="24" t="s">
        <v>9</v>
      </c>
      <c r="D33" s="25" t="s">
        <v>22</v>
      </c>
      <c r="E33" s="26">
        <v>10647</v>
      </c>
      <c r="F33" s="26">
        <v>6478.3</v>
      </c>
      <c r="G33" s="26">
        <v>12344.13</v>
      </c>
    </row>
    <row r="34" spans="2:7" ht="15">
      <c r="B34" s="27" t="s">
        <v>2</v>
      </c>
      <c r="C34" s="28" t="s">
        <v>14</v>
      </c>
      <c r="D34" s="17" t="s">
        <v>22</v>
      </c>
      <c r="E34" s="26">
        <v>-6293</v>
      </c>
      <c r="F34" s="26">
        <v>0</v>
      </c>
      <c r="G34" s="26">
        <v>0</v>
      </c>
    </row>
    <row r="35" spans="2:7" ht="22.5">
      <c r="B35" s="27" t="s">
        <v>3</v>
      </c>
      <c r="C35" s="28" t="s">
        <v>48</v>
      </c>
      <c r="D35" s="17" t="s">
        <v>22</v>
      </c>
      <c r="E35" s="26">
        <v>-5240</v>
      </c>
      <c r="F35" s="26">
        <v>2827.5</v>
      </c>
      <c r="G35" s="26">
        <v>3022.91</v>
      </c>
    </row>
    <row r="36" spans="2:7" ht="15">
      <c r="B36" s="27" t="s">
        <v>4</v>
      </c>
      <c r="C36" s="28" t="s">
        <v>21</v>
      </c>
      <c r="D36" s="17" t="s">
        <v>22</v>
      </c>
      <c r="E36" s="26">
        <v>-6293</v>
      </c>
      <c r="F36" s="26">
        <v>0</v>
      </c>
      <c r="G36" s="26">
        <v>0</v>
      </c>
    </row>
    <row r="37" spans="2:7">
      <c r="B37" s="20" t="s">
        <v>5</v>
      </c>
      <c r="C37" s="21" t="s">
        <v>49</v>
      </c>
      <c r="D37" s="29"/>
      <c r="E37" s="21"/>
      <c r="F37" s="21"/>
      <c r="G37" s="22"/>
    </row>
    <row r="38" spans="2:7" ht="45">
      <c r="B38" s="27" t="s">
        <v>6</v>
      </c>
      <c r="C38" s="28" t="s">
        <v>50</v>
      </c>
      <c r="D38" s="17" t="s">
        <v>17</v>
      </c>
      <c r="E38" s="30">
        <f>IF(E33=0,0,E34/E33)</f>
        <v>-0.5910585141354372</v>
      </c>
      <c r="F38" s="30">
        <f>IF(F33=0,0,F34/F33)</f>
        <v>0</v>
      </c>
      <c r="G38" s="30">
        <f>IF(G33=0,0,G34/G33)</f>
        <v>0</v>
      </c>
    </row>
    <row r="39" spans="2:7" ht="22.5">
      <c r="B39" s="20" t="s">
        <v>7</v>
      </c>
      <c r="C39" s="21" t="s">
        <v>51</v>
      </c>
      <c r="D39" s="29"/>
      <c r="E39" s="21"/>
      <c r="F39" s="21"/>
      <c r="G39" s="22"/>
    </row>
    <row r="40" spans="2:7" ht="15">
      <c r="B40" s="27" t="s">
        <v>8</v>
      </c>
      <c r="C40" s="31" t="s">
        <v>52</v>
      </c>
      <c r="D40" s="17" t="s">
        <v>53</v>
      </c>
      <c r="E40" s="32">
        <f>'[2]9 Тариф'!P34</f>
        <v>1.0362</v>
      </c>
      <c r="F40" s="32">
        <f>'[2]9 Тариф'!Q34</f>
        <v>1.3145</v>
      </c>
      <c r="G40" s="32">
        <f>'[2]9 Тариф'!W34</f>
        <v>1.0660000000000001</v>
      </c>
    </row>
    <row r="41" spans="2:7" ht="30">
      <c r="B41" s="27" t="s">
        <v>10</v>
      </c>
      <c r="C41" s="31" t="s">
        <v>54</v>
      </c>
      <c r="D41" s="17" t="s">
        <v>55</v>
      </c>
      <c r="E41" s="32">
        <v>8988.1129999999994</v>
      </c>
      <c r="F41" s="32">
        <v>8601.518</v>
      </c>
      <c r="G41" s="32">
        <v>9383</v>
      </c>
    </row>
    <row r="42" spans="2:7" ht="45">
      <c r="B42" s="27" t="s">
        <v>11</v>
      </c>
      <c r="C42" s="31" t="s">
        <v>56</v>
      </c>
      <c r="D42" s="17" t="s">
        <v>57</v>
      </c>
      <c r="E42" s="33">
        <v>1855.15</v>
      </c>
      <c r="F42" s="34">
        <v>1965.145</v>
      </c>
      <c r="G42" s="34">
        <v>1855.15</v>
      </c>
    </row>
    <row r="43" spans="2:7" ht="15">
      <c r="B43" s="27" t="s">
        <v>12</v>
      </c>
      <c r="C43" s="35" t="s">
        <v>58</v>
      </c>
      <c r="D43" s="17" t="s">
        <v>17</v>
      </c>
      <c r="E43" s="32">
        <v>5.37</v>
      </c>
      <c r="F43" s="32">
        <v>2.2799999999999998</v>
      </c>
      <c r="G43" s="32">
        <v>2.2799999999999998</v>
      </c>
    </row>
    <row r="44" spans="2:7" ht="45">
      <c r="B44" s="27" t="s">
        <v>13</v>
      </c>
      <c r="C44" s="36" t="s">
        <v>59</v>
      </c>
      <c r="D44" s="17"/>
      <c r="E44" s="37" t="s">
        <v>60</v>
      </c>
      <c r="F44" s="37" t="s">
        <v>60</v>
      </c>
      <c r="G44" s="37" t="s">
        <v>60</v>
      </c>
    </row>
    <row r="45" spans="2:7" ht="22.5">
      <c r="B45" s="27" t="s">
        <v>15</v>
      </c>
      <c r="C45" s="38" t="s">
        <v>61</v>
      </c>
      <c r="D45" s="17" t="s">
        <v>22</v>
      </c>
      <c r="E45" s="32">
        <f>'[2]8_Расчет НВВ '!Q123</f>
        <v>13920.171342000001</v>
      </c>
      <c r="F45" s="32">
        <f>IFERROR('[2]8_Расчет НВВ '!V123,0)</f>
        <v>6688.3066120000003</v>
      </c>
      <c r="G45" s="32">
        <f>'[2]8_Расчет НВВ '!Y123</f>
        <v>14450.83025535287</v>
      </c>
    </row>
    <row r="46" spans="2:7" ht="45">
      <c r="B46" s="27" t="s">
        <v>16</v>
      </c>
      <c r="C46" s="28" t="s">
        <v>62</v>
      </c>
      <c r="D46" s="17" t="s">
        <v>22</v>
      </c>
      <c r="E46" s="39">
        <f>'[2]8_Расчет НВВ '!Q65</f>
        <v>6684.4367500000008</v>
      </c>
      <c r="F46" s="39">
        <f>'[2]8_Расчет НВВ '!V65</f>
        <v>6356.56</v>
      </c>
      <c r="G46" s="39">
        <f>'[2]8_Расчет НВВ '!Y65</f>
        <v>6554.5239325550592</v>
      </c>
    </row>
    <row r="47" spans="2:7">
      <c r="B47" s="40"/>
      <c r="C47" s="38" t="s">
        <v>63</v>
      </c>
      <c r="D47" s="17"/>
      <c r="E47" s="41"/>
      <c r="F47" s="41"/>
      <c r="G47" s="41"/>
    </row>
    <row r="48" spans="2:7" ht="15">
      <c r="B48" s="27" t="s">
        <v>64</v>
      </c>
      <c r="C48" s="42" t="s">
        <v>65</v>
      </c>
      <c r="D48" s="17" t="s">
        <v>22</v>
      </c>
      <c r="E48" s="39">
        <f>'[2]8_Расчет НВВ '!Q38</f>
        <v>5613.1440000000002</v>
      </c>
      <c r="F48" s="39">
        <f>'[2]8_Расчет НВВ '!V38</f>
        <v>5144.42</v>
      </c>
      <c r="G48" s="39">
        <f>'[2]8_Расчет НВВ '!Y38</f>
        <v>5304.633954389622</v>
      </c>
    </row>
    <row r="49" spans="2:7" ht="15">
      <c r="B49" s="27" t="s">
        <v>66</v>
      </c>
      <c r="C49" s="42" t="s">
        <v>67</v>
      </c>
      <c r="D49" s="17" t="s">
        <v>22</v>
      </c>
      <c r="E49" s="39">
        <f>'[2]8_Расчет НВВ '!Q40</f>
        <v>854.53700000000003</v>
      </c>
      <c r="F49" s="39">
        <f>'[2]8_Расчет НВВ '!V40</f>
        <v>1027.3800000000001</v>
      </c>
      <c r="G49" s="39">
        <f>'[2]8_Расчет НВВ '!Y40</f>
        <v>1059.3759514310282</v>
      </c>
    </row>
    <row r="50" spans="2:7" ht="15">
      <c r="B50" s="27" t="s">
        <v>68</v>
      </c>
      <c r="C50" s="42" t="s">
        <v>69</v>
      </c>
      <c r="D50" s="17" t="s">
        <v>22</v>
      </c>
      <c r="E50" s="39">
        <f>'[2]8_Расчет НВВ '!Q35</f>
        <v>216.75575000000001</v>
      </c>
      <c r="F50" s="39">
        <f>'[2]8_Расчет НВВ '!V35</f>
        <v>184.76</v>
      </c>
      <c r="G50" s="39">
        <f>'[2]8_Расчет НВВ '!Y35</f>
        <v>190.51402673440862</v>
      </c>
    </row>
    <row r="51" spans="2:7" ht="33.75">
      <c r="B51" s="27" t="s">
        <v>18</v>
      </c>
      <c r="C51" s="28" t="s">
        <v>70</v>
      </c>
      <c r="D51" s="17" t="s">
        <v>22</v>
      </c>
      <c r="E51" s="32">
        <f>'[2]8_Расчет НВВ '!Q102-E46</f>
        <v>4968.1749920000002</v>
      </c>
      <c r="F51" s="32">
        <f>'[2]8_Расчет НВВ '!V102-F46</f>
        <v>4701.03</v>
      </c>
      <c r="G51" s="32">
        <f>'[2]8_Расчет НВВ '!Y102-G46</f>
        <v>5068.8648039976124</v>
      </c>
    </row>
    <row r="52" spans="2:7" ht="22.5">
      <c r="B52" s="27" t="s">
        <v>19</v>
      </c>
      <c r="C52" s="28" t="s">
        <v>71</v>
      </c>
      <c r="D52" s="17" t="s">
        <v>22</v>
      </c>
      <c r="E52" s="39">
        <f>'[2]8_Расчет НВВ '!Q103</f>
        <v>0</v>
      </c>
      <c r="F52" s="39">
        <f>'[2]8_Расчет НВВ '!V103</f>
        <v>-4579.29</v>
      </c>
      <c r="G52" s="39">
        <f>'[2]8_Расчет НВВ '!Y103</f>
        <v>720.74011880019771</v>
      </c>
    </row>
    <row r="53" spans="2:7" ht="22.5">
      <c r="B53" s="27" t="s">
        <v>20</v>
      </c>
      <c r="C53" s="28" t="s">
        <v>72</v>
      </c>
      <c r="D53" s="17" t="s">
        <v>22</v>
      </c>
      <c r="E53" s="34">
        <v>0</v>
      </c>
      <c r="F53" s="34">
        <v>0</v>
      </c>
      <c r="G53" s="34">
        <v>0</v>
      </c>
    </row>
    <row r="54" spans="2:7" ht="22.5">
      <c r="B54" s="27" t="s">
        <v>73</v>
      </c>
      <c r="C54" s="42" t="s">
        <v>74</v>
      </c>
      <c r="D54" s="17"/>
      <c r="E54" s="37" t="s">
        <v>23</v>
      </c>
      <c r="F54" s="37" t="s">
        <v>23</v>
      </c>
      <c r="G54" s="37" t="s">
        <v>23</v>
      </c>
    </row>
    <row r="55" spans="2:7" ht="15">
      <c r="B55" s="27" t="s">
        <v>75</v>
      </c>
      <c r="C55" s="31" t="s">
        <v>76</v>
      </c>
      <c r="D55" s="17" t="s">
        <v>24</v>
      </c>
      <c r="E55" s="39">
        <f>'[2]7_Свод УЕ '!L39</f>
        <v>420.43299999999999</v>
      </c>
      <c r="F55" s="39">
        <f>'[2]7_Свод УЕ '!L41</f>
        <v>411.85300000000001</v>
      </c>
      <c r="G55" s="39">
        <f>'[2]7_Свод УЕ '!L42</f>
        <v>420.43299999999999</v>
      </c>
    </row>
    <row r="56" spans="2:7" ht="22.5">
      <c r="B56" s="27" t="s">
        <v>77</v>
      </c>
      <c r="C56" s="28" t="s">
        <v>78</v>
      </c>
      <c r="D56" s="17" t="s">
        <v>79</v>
      </c>
      <c r="E56" s="39">
        <f>IF('[2]8_Расчет НВВ '!Q27=0,0,'[2]8_Расчет НВВ '!Q65/'[2]8_Расчет НВВ '!Q27)</f>
        <v>15.898934550808335</v>
      </c>
      <c r="F56" s="39">
        <f>IF('[2]8_Расчет НВВ '!U27=0,0,'[2]8_Расчет НВВ '!V65/'[2]8_Расчет НВВ '!U27)</f>
        <v>15.434050498600229</v>
      </c>
      <c r="G56" s="39">
        <f>IF('[2]8_Расчет НВВ '!X27=0,0,'[2]8_Расчет НВВ '!Y65/'[2]8_Расчет НВВ '!X27)</f>
        <v>15.589936880680296</v>
      </c>
    </row>
    <row r="57" spans="2:7">
      <c r="B57" s="20" t="s">
        <v>25</v>
      </c>
      <c r="C57" s="43" t="s">
        <v>80</v>
      </c>
      <c r="D57" s="43"/>
      <c r="E57" s="43"/>
      <c r="F57" s="21"/>
      <c r="G57" s="22"/>
    </row>
    <row r="58" spans="2:7" ht="15">
      <c r="B58" s="27" t="s">
        <v>81</v>
      </c>
      <c r="C58" s="28" t="s">
        <v>82</v>
      </c>
      <c r="D58" s="17" t="s">
        <v>83</v>
      </c>
      <c r="E58" s="39">
        <f>'[2]16_Персонал'!J20</f>
        <v>0</v>
      </c>
      <c r="F58" s="39">
        <f>'[2]16_Персонал'!L20</f>
        <v>0</v>
      </c>
      <c r="G58" s="32">
        <f>'[2]16_Персонал'!M20</f>
        <v>0</v>
      </c>
    </row>
    <row r="59" spans="2:7" ht="22.5">
      <c r="B59" s="27" t="s">
        <v>84</v>
      </c>
      <c r="C59" s="28" t="s">
        <v>85</v>
      </c>
      <c r="D59" s="17" t="s">
        <v>86</v>
      </c>
      <c r="E59" s="39">
        <f>'[2]16_Персонал'!J44/1000</f>
        <v>0</v>
      </c>
      <c r="F59" s="34">
        <v>0</v>
      </c>
      <c r="G59" s="32">
        <v>0</v>
      </c>
    </row>
    <row r="60" spans="2:7" ht="22.5">
      <c r="B60" s="27" t="s">
        <v>87</v>
      </c>
      <c r="C60" s="28" t="s">
        <v>88</v>
      </c>
      <c r="D60" s="17"/>
      <c r="E60" s="37" t="s">
        <v>23</v>
      </c>
      <c r="F60" s="37" t="s">
        <v>23</v>
      </c>
      <c r="G60" s="37" t="s">
        <v>23</v>
      </c>
    </row>
    <row r="61" spans="2:7" ht="22.5">
      <c r="B61" s="27" t="s">
        <v>89</v>
      </c>
      <c r="C61" s="38" t="s">
        <v>90</v>
      </c>
      <c r="D61" s="17" t="s">
        <v>22</v>
      </c>
      <c r="E61" s="34">
        <v>1051</v>
      </c>
      <c r="F61" s="34">
        <f>E61</f>
        <v>1051</v>
      </c>
      <c r="G61" s="34">
        <f>F61</f>
        <v>1051</v>
      </c>
    </row>
    <row r="62" spans="2:7" ht="33.75">
      <c r="B62" s="27" t="s">
        <v>91</v>
      </c>
      <c r="C62" s="38" t="s">
        <v>92</v>
      </c>
      <c r="D62" s="17" t="s">
        <v>22</v>
      </c>
      <c r="E62" s="33" t="s">
        <v>23</v>
      </c>
      <c r="F62" s="33" t="s">
        <v>23</v>
      </c>
      <c r="G62" s="33" t="s">
        <v>23</v>
      </c>
    </row>
    <row r="63" spans="2:7" ht="6" customHeight="1">
      <c r="B63" s="44"/>
    </row>
    <row r="64" spans="2:7" ht="6" customHeight="1">
      <c r="B64" s="44"/>
    </row>
    <row r="65" spans="2:10" ht="6" customHeight="1">
      <c r="B65" s="44"/>
    </row>
    <row r="66" spans="2:10" ht="6" customHeight="1">
      <c r="B66" s="44"/>
    </row>
    <row r="67" spans="2:10" ht="23.25" customHeight="1">
      <c r="B67" s="4" t="s">
        <v>93</v>
      </c>
      <c r="C67" s="4"/>
      <c r="D67" s="4"/>
      <c r="E67" s="4"/>
      <c r="F67" s="4"/>
      <c r="G67" s="4"/>
      <c r="H67" s="4"/>
      <c r="I67" s="4"/>
      <c r="J67" s="4"/>
    </row>
    <row r="68" spans="2:10">
      <c r="B68" s="45"/>
    </row>
    <row r="69" spans="2:10" ht="24" customHeight="1">
      <c r="B69" s="46" t="s">
        <v>42</v>
      </c>
      <c r="C69" s="46"/>
      <c r="D69" s="47" t="s">
        <v>94</v>
      </c>
      <c r="E69" s="16" t="s">
        <v>43</v>
      </c>
      <c r="F69" s="16"/>
      <c r="G69" s="16" t="s">
        <v>95</v>
      </c>
      <c r="H69" s="16"/>
      <c r="I69" s="16" t="s">
        <v>96</v>
      </c>
      <c r="J69" s="16"/>
    </row>
    <row r="70" spans="2:10" ht="22.5">
      <c r="B70" s="46"/>
      <c r="C70" s="46"/>
      <c r="D70" s="47"/>
      <c r="E70" s="17" t="s">
        <v>97</v>
      </c>
      <c r="F70" s="17" t="s">
        <v>98</v>
      </c>
      <c r="G70" s="17" t="s">
        <v>97</v>
      </c>
      <c r="H70" s="17" t="s">
        <v>98</v>
      </c>
      <c r="I70" s="17" t="s">
        <v>97</v>
      </c>
      <c r="J70" s="17" t="s">
        <v>98</v>
      </c>
    </row>
    <row r="71" spans="2:10" ht="20.25" customHeight="1">
      <c r="B71" s="48" t="s">
        <v>99</v>
      </c>
      <c r="C71" s="49"/>
      <c r="D71" s="49"/>
      <c r="E71" s="21"/>
      <c r="F71" s="21"/>
      <c r="G71" s="21"/>
      <c r="H71" s="21"/>
      <c r="I71" s="21"/>
      <c r="J71" s="21"/>
    </row>
    <row r="72" spans="2:10" ht="20.25" customHeight="1">
      <c r="B72" s="20">
        <v>1</v>
      </c>
      <c r="C72" s="50" t="s">
        <v>100</v>
      </c>
      <c r="D72" s="21"/>
      <c r="E72" s="21"/>
      <c r="F72" s="21"/>
      <c r="G72" s="21"/>
      <c r="H72" s="21"/>
      <c r="I72" s="21"/>
      <c r="J72" s="21"/>
    </row>
    <row r="73" spans="2:10" ht="30">
      <c r="B73" s="27" t="s">
        <v>1</v>
      </c>
      <c r="C73" s="28" t="s">
        <v>101</v>
      </c>
      <c r="D73" s="51" t="s">
        <v>102</v>
      </c>
      <c r="E73" s="34"/>
      <c r="F73" s="34"/>
      <c r="G73" s="34">
        <f>'[2]9 Тариф'!R69</f>
        <v>0</v>
      </c>
      <c r="H73" s="34">
        <f>'[2]9 Тариф'!S69</f>
        <v>0</v>
      </c>
      <c r="I73" s="34">
        <f>'[2]9 Тариф'!X69</f>
        <v>0</v>
      </c>
      <c r="J73" s="34">
        <f>'[2]9 Тариф'!Y69</f>
        <v>353062.65066902555</v>
      </c>
    </row>
    <row r="74" spans="2:10" ht="22.5">
      <c r="B74" s="52" t="s">
        <v>2</v>
      </c>
      <c r="C74" s="53" t="s">
        <v>103</v>
      </c>
      <c r="D74" s="54" t="s">
        <v>104</v>
      </c>
      <c r="E74" s="34"/>
      <c r="F74" s="34"/>
      <c r="G74" s="34">
        <f>'[2]9 Тариф'!R80</f>
        <v>24.474753162002379</v>
      </c>
      <c r="H74" s="34">
        <f>'[2]9 Тариф'!S80</f>
        <v>24.359620407847974</v>
      </c>
      <c r="I74" s="34">
        <f>'[2]9 Тариф'!X80</f>
        <v>229.11914985554014</v>
      </c>
      <c r="J74" s="34">
        <f>'[2]9 Тариф'!Y80</f>
        <v>219.23402475541323</v>
      </c>
    </row>
    <row r="75" spans="2:10" ht="18" customHeight="1">
      <c r="B75" s="20" t="s">
        <v>5</v>
      </c>
      <c r="C75" s="50" t="s">
        <v>105</v>
      </c>
      <c r="D75" s="55" t="s">
        <v>104</v>
      </c>
      <c r="E75" s="34"/>
      <c r="F75" s="34"/>
      <c r="G75" s="34">
        <f>'[2]9 Тариф'!R81</f>
        <v>24.474753162002379</v>
      </c>
      <c r="H75" s="34">
        <f>'[2]9 Тариф'!S81</f>
        <v>24.359620407847974</v>
      </c>
      <c r="I75" s="34">
        <f>'[2]9 Тариф'!X81</f>
        <v>229.11914985554014</v>
      </c>
      <c r="J75" s="34">
        <f>'[2]9 Тариф'!Y81</f>
        <v>698.14309371475497</v>
      </c>
    </row>
    <row r="76" spans="2:10">
      <c r="B76" s="15"/>
      <c r="E76" s="56"/>
      <c r="F76" s="56"/>
      <c r="G76" s="56"/>
      <c r="H76" s="56"/>
      <c r="I76" s="56"/>
      <c r="J76" s="56"/>
    </row>
    <row r="77" spans="2:10">
      <c r="B77" s="3"/>
    </row>
    <row r="79" spans="2:10">
      <c r="B79" s="57" t="s">
        <v>106</v>
      </c>
      <c r="C79" s="57"/>
      <c r="D79" s="57"/>
      <c r="E79" s="57"/>
      <c r="F79" s="57"/>
      <c r="G79" s="57"/>
      <c r="H79" s="57"/>
      <c r="I79" s="57"/>
    </row>
    <row r="80" spans="2:10">
      <c r="B80" s="57" t="s">
        <v>107</v>
      </c>
      <c r="C80" s="57"/>
      <c r="D80" s="57"/>
      <c r="E80" s="57"/>
      <c r="F80" s="57"/>
      <c r="G80" s="57"/>
      <c r="H80" s="57"/>
      <c r="I80" s="57"/>
    </row>
    <row r="81" spans="2:9">
      <c r="B81" s="57" t="s">
        <v>108</v>
      </c>
      <c r="C81" s="57"/>
      <c r="D81" s="57"/>
      <c r="E81" s="57"/>
      <c r="F81" s="57"/>
      <c r="G81" s="57"/>
      <c r="H81" s="57"/>
      <c r="I81" s="57"/>
    </row>
    <row r="82" spans="2:9">
      <c r="B82" s="57" t="s">
        <v>109</v>
      </c>
      <c r="C82" s="57"/>
      <c r="D82" s="57"/>
      <c r="E82" s="57"/>
      <c r="F82" s="57"/>
      <c r="G82" s="57"/>
      <c r="H82" s="57"/>
      <c r="I82" s="57"/>
    </row>
  </sheetData>
  <mergeCells count="42">
    <mergeCell ref="B71:D71"/>
    <mergeCell ref="B79:I79"/>
    <mergeCell ref="B80:I80"/>
    <mergeCell ref="B81:I81"/>
    <mergeCell ref="B82:I82"/>
    <mergeCell ref="B67:J67"/>
    <mergeCell ref="B69:C70"/>
    <mergeCell ref="D69:D70"/>
    <mergeCell ref="E69:F69"/>
    <mergeCell ref="G69:H69"/>
    <mergeCell ref="I69:J69"/>
    <mergeCell ref="B24:C24"/>
    <mergeCell ref="D24:G24"/>
    <mergeCell ref="B27:G27"/>
    <mergeCell ref="B30:C30"/>
    <mergeCell ref="B31:G31"/>
    <mergeCell ref="C57:E57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2:G12"/>
    <mergeCell ref="B14:C15"/>
    <mergeCell ref="D14:G15"/>
    <mergeCell ref="B16:C16"/>
    <mergeCell ref="D16:G16"/>
    <mergeCell ref="B17:C17"/>
    <mergeCell ref="D17:G17"/>
    <mergeCell ref="B2:F2"/>
    <mergeCell ref="B3:F3"/>
    <mergeCell ref="B4:F4"/>
    <mergeCell ref="B5:F5"/>
    <mergeCell ref="B7:F7"/>
    <mergeCell ref="B8:F8"/>
  </mergeCells>
  <dataValidations count="3">
    <dataValidation type="decimal" allowBlank="1" showErrorMessage="1" errorTitle="Ошибка" error="Допускается ввод только неотрицательных чисел!" sqref="G73:J7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54:G54 E60:G60 E44:G44">
      <formula1>900</formula1>
    </dataValidation>
    <dataValidation type="decimal" allowBlank="1" showErrorMessage="1" errorTitle="Ошибка" error="Допускается ввод только действительных чисел!" sqref="E55:G55 F59 E53:G53 F33:G36 E38:G38">
      <formula1>-9.99999999999999E+23</formula1>
      <formula2>9.99999999999999E+23</formula2>
    </dataValidation>
  </dataValidation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2021-04-27T01:10:52Z</dcterms:modified>
</cp:coreProperties>
</file>