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defaultThemeVersion="124226"/>
  <xr:revisionPtr revIDLastSave="0" documentId="13_ncr:1_{B77C6649-4EF9-4E56-A38D-880173868C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2" r:id="rId1"/>
  </sheets>
  <externalReferences>
    <externalReference r:id="rId2"/>
  </externalReferences>
  <definedNames>
    <definedName name="god">[1]Титульный!$E$23</definedName>
    <definedName name="INN">[1]Титульный!$E$13</definedName>
    <definedName name="KPP">[1]Титульный!$E$14</definedName>
    <definedName name="ORG">[1]Титульный!$E$9</definedName>
    <definedName name="_xlnm.Print_Area" localSheetId="0">'2021'!$A$1:$N$82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4" i="2" l="1"/>
  <c r="H27" i="2"/>
  <c r="H24" i="2"/>
  <c r="J50" i="2"/>
  <c r="J49" i="2" s="1"/>
  <c r="K50" i="2"/>
  <c r="K60" i="2" s="1"/>
  <c r="J45" i="2"/>
  <c r="I50" i="2"/>
  <c r="I60" i="2" s="1"/>
  <c r="J65" i="2"/>
  <c r="K65" i="2" s="1"/>
  <c r="I63" i="2"/>
  <c r="I56" i="2"/>
  <c r="K42" i="2"/>
  <c r="J42" i="2"/>
  <c r="I42" i="2"/>
  <c r="H28" i="2"/>
  <c r="H26" i="2"/>
  <c r="H25" i="2"/>
  <c r="K49" i="2" l="1"/>
  <c r="J60" i="2"/>
</calcChain>
</file>

<file path=xl/sharedStrings.xml><?xml version="1.0" encoding="utf-8"?>
<sst xmlns="http://schemas.openxmlformats.org/spreadsheetml/2006/main" count="151" uniqueCount="115">
  <si>
    <t xml:space="preserve">                                ПРЕДЛОЖЕНИЕ</t>
  </si>
  <si>
    <t xml:space="preserve">      о размере цен (тарифов), долгосрочных параметров регулирования</t>
  </si>
  <si>
    <t xml:space="preserve">                     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</si>
  <si>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</si>
  <si>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</si>
  <si>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</si>
  <si>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</si>
  <si>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</si>
  <si>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</si>
  <si>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</si>
  <si>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</si>
  <si>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</si>
  <si>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</si>
  <si>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</si>
  <si>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</si>
  <si>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</si>
  <si>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 показателей</t>
  </si>
  <si>
    <t>Единица измерения</t>
  </si>
  <si>
    <t>Фактические показатели за год, предшествующий базовому периоду</t>
  </si>
  <si>
    <t>Показатели, утвержденные
на базовый
период *</t>
  </si>
  <si>
    <t>Предложения
на расчетный период регулирования</t>
  </si>
  <si>
    <t>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</si>
  <si>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>Показатели эффективности деятельности организации</t>
  </si>
  <si>
    <t>1.1</t>
  </si>
  <si>
    <t>Выручка</t>
  </si>
  <si>
    <t>тыс.руб.</t>
  </si>
  <si>
    <t>1.2</t>
  </si>
  <si>
    <t>Прибыль (убыток) от продаж</t>
  </si>
  <si>
    <t>1.3</t>
  </si>
  <si>
    <t>EBITDA (прибыль до процентов, налогов и амортизации)</t>
  </si>
  <si>
    <t>1.4</t>
  </si>
  <si>
    <t>Чистая прибыль (убыток)</t>
  </si>
  <si>
    <t>2</t>
  </si>
  <si>
    <t>Показатели рентабельности организации</t>
  </si>
  <si>
    <t>2.1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</si>
  <si>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</si>
  <si>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%</t>
  </si>
  <si>
    <t>3</t>
  </si>
  <si>
    <t>Показатели регулируемых видов деятельности организации</t>
  </si>
  <si>
    <t>3.1</t>
  </si>
  <si>
    <t>Заявленная мощность &lt;***&gt;</t>
  </si>
  <si>
    <t>МВт</t>
  </si>
  <si>
    <t>3.2</t>
  </si>
  <si>
    <t>Объем полезного отпуска электроэнергии - Всего &lt;***&gt;</t>
  </si>
  <si>
    <t>тыс.кВт*ч</t>
  </si>
  <si>
    <t>3.3</t>
  </si>
  <si>
    <t>Объем полезного отпуска электроэнергии населению и приравненным к нему категориям потребителей &lt;***&gt;</t>
  </si>
  <si>
    <t>тыс. кВт·ч</t>
  </si>
  <si>
    <t>3.4</t>
  </si>
  <si>
    <t>Уровень потерь электрической энергии &lt;***&gt;</t>
  </si>
  <si>
    <t>3.5</t>
  </si>
  <si>
    <t>Реквизиты программы энергоэффективности (кем утверждена, дата утверждения, номер приказа) &lt;***&gt;</t>
  </si>
  <si>
    <t>Энергетический паспорт №017-095-237</t>
  </si>
  <si>
    <t>4</t>
  </si>
  <si>
    <t>Необходимая валовая выручка по регулируемым видам деятельности организации - Всего</t>
  </si>
  <si>
    <t>4.1</t>
  </si>
  <si>
    <t>Расходы, связанные с производством и реализацией товаров, работ и услуг &lt;**&gt;, &lt;****&gt;;
операционные (подконтрольные) расходы &lt;***&gt; - Всего</t>
  </si>
  <si>
    <t>в том числе:</t>
  </si>
  <si>
    <t>4.1.1</t>
  </si>
  <si>
    <t>оплата труда</t>
  </si>
  <si>
    <t>4.1.2</t>
  </si>
  <si>
    <t>ремонт основных фондов</t>
  </si>
  <si>
    <t>4.1.3</t>
  </si>
  <si>
    <t>материальные затраты</t>
  </si>
  <si>
    <t>4.2</t>
  </si>
  <si>
    <t>Расходы, за исключением указанных в позиции 4.1 &lt;**&gt;, &lt;****&gt;;неподконтрольные расходы &lt;***&gt; - Всего &lt;***&gt;</t>
  </si>
  <si>
    <t>4.3</t>
  </si>
  <si>
    <t>Выпадающие, излишние доходы (расходы) прошлых лет</t>
  </si>
  <si>
    <t>4.4</t>
  </si>
  <si>
    <t>Инвестиции, осуществляемые за счет тарифных источников</t>
  </si>
  <si>
    <t>4.4.1</t>
  </si>
  <si>
    <t>Реквизиты инвестиционной программы (кем утверждена, дата утверждения, номер приказа)</t>
  </si>
  <si>
    <t>-</t>
  </si>
  <si>
    <t>4.5</t>
  </si>
  <si>
    <t>Объем условных единиц &lt;***&gt;</t>
  </si>
  <si>
    <t>у.е.</t>
  </si>
  <si>
    <t>4.6</t>
  </si>
  <si>
    <t>Операционные (подконтрольные) расходы на условную единицу &lt;***&gt;</t>
  </si>
  <si>
    <t>тыс.руб./у.е.</t>
  </si>
  <si>
    <t>5</t>
  </si>
  <si>
    <t>Показатели численности персонала и фонда оплаты труда по регулируемым видам деятельности</t>
  </si>
  <si>
    <t>5.1</t>
  </si>
  <si>
    <t>Среднесписочная численность персонала</t>
  </si>
  <si>
    <t>человек</t>
  </si>
  <si>
    <t>5.2</t>
  </si>
  <si>
    <t>Среднемесячная заработная плата на одного работника</t>
  </si>
  <si>
    <t>тыс.руб. на человека</t>
  </si>
  <si>
    <t>5.3</t>
  </si>
  <si>
    <t>Реквизиты отраслевого тарифного соглашения (дата утверждения, срок действия)</t>
  </si>
  <si>
    <t>6</t>
  </si>
  <si>
    <t>Уставный капитал (складочный капитал, уставный фонд, вклады товарищей)</t>
  </si>
  <si>
    <t>7</t>
  </si>
  <si>
    <t>Анализ финансовой устойчивости по величине излишка (недостатка) собственных оборотных средств</t>
  </si>
  <si>
    <t>III. Цены (тарифы) по регулируемым видам деятельности организации</t>
  </si>
  <si>
    <t>Единица изменения</t>
  </si>
  <si>
    <t>Показатели, утвержденные на базовый период *</t>
  </si>
  <si>
    <t>Предложения на расчетный период регулирования</t>
  </si>
  <si>
    <t>первое полугодие</t>
  </si>
  <si>
    <t>второе полугодие</t>
  </si>
  <si>
    <t>услуги по передаче электрической энергии</t>
  </si>
  <si>
    <t>двухставочный тариф</t>
  </si>
  <si>
    <t>ставка на содержание сетей</t>
  </si>
  <si>
    <t>руб./МВт в месяц</t>
  </si>
  <si>
    <t>ставка на оплату технологического расхода (потерь)</t>
  </si>
  <si>
    <t>руб./МВт·ч</t>
  </si>
  <si>
    <t>одноставочный тариф</t>
  </si>
  <si>
    <t>&lt;*&gt; Базовый период - год, предшествующий расчетному периоду регулирования (указаны показатели, опубликованные в установленном порядке).</t>
  </si>
  <si>
    <t>&lt;**&gt; Заполняются организацией, осуществляющей оперативно-диспетчерское управление в электроэнергетике.</t>
  </si>
  <si>
    <t>&lt;***&gt; Заполняются сетевыми организациями, осуществляющими передачу электрической энергии (мощности) по электрическим сетям.</t>
  </si>
  <si>
    <t>&lt;****&gt; Заполняются коммерческим оператором оптового рынка электрической энергии (мощности).</t>
  </si>
  <si>
    <t>ПАО "ХМЗ"</t>
  </si>
  <si>
    <t>Публичное акционерное общество «Химико-металлургический завод»</t>
  </si>
  <si>
    <t>660079, г. Красноярск, ул. Александра Матросова, 30, стр.49</t>
  </si>
  <si>
    <t>8 (391) 213-99-15</t>
  </si>
  <si>
    <r>
      <t xml:space="preserve">            (вид цены (тарифа) на </t>
    </r>
    <r>
      <rPr>
        <b/>
        <sz val="12"/>
        <color theme="1"/>
        <rFont val="Times New Roman"/>
        <family val="1"/>
        <charset val="204"/>
      </rPr>
      <t>2023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</si>
</sst>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" fontId="3" fillId="2" borderId="0" applyBorder="0">
      <alignment horizontal="right"/>
    </xf>
  </cellStyleXfs>
  <cellXfs count="65">
    <xf numFmtId="0" fontId="0" fillId="0" borderId="0" xfId="0"/>
    <xf numFmtId="0" fontId="5" fillId="0" borderId="0" xfId="1" applyFont="1"/>
    <xf numFmtId="0" fontId="5" fillId="0" borderId="0" xfId="1" applyFont="1" applyAlignment="1">
      <alignment horizontal="justify" vertical="center"/>
    </xf>
    <xf numFmtId="0" fontId="5" fillId="0" borderId="0" xfId="1" applyFont="1" applyAlignment="1">
      <alignment horizontal="center" vertical="center"/>
    </xf>
    <xf numFmtId="0" fontId="4" fillId="0" borderId="0" xfId="1" applyFont="1"/>
    <xf numFmtId="0" fontId="5" fillId="0" borderId="0" xfId="1" applyFont="1" applyAlignment="1">
      <alignment horizontal="left" vertical="center"/>
    </xf>
    <xf numFmtId="0" fontId="4" fillId="0" borderId="2" xfId="1" applyFont="1" applyBorder="1" applyAlignment="1">
      <alignment horizontal="left" vertical="center" indent="1"/>
    </xf>
    <xf numFmtId="0" fontId="7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/>
    </xf>
    <xf numFmtId="49" fontId="11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 indent="1"/>
    </xf>
    <xf numFmtId="0" fontId="10" fillId="0" borderId="0" xfId="1" applyFont="1" applyAlignment="1">
      <alignment horizontal="justify" vertical="center"/>
    </xf>
    <xf numFmtId="0" fontId="10" fillId="0" borderId="0" xfId="1" applyFont="1"/>
    <xf numFmtId="4" fontId="13" fillId="0" borderId="3" xfId="2" applyNumberFormat="1" applyFont="1" applyBorder="1" applyAlignment="1">
      <alignment horizontal="left" vertical="center" indent="1"/>
    </xf>
    <xf numFmtId="0" fontId="13" fillId="0" borderId="3" xfId="3" applyFont="1" applyFill="1" applyBorder="1" applyAlignment="1" applyProtection="1">
      <alignment horizontal="left" vertical="center" indent="1"/>
      <protection locked="0"/>
    </xf>
    <xf numFmtId="0" fontId="13" fillId="0" borderId="4" xfId="3" applyFont="1" applyFill="1" applyBorder="1" applyAlignment="1" applyProtection="1">
      <alignment horizontal="left" vertical="center" indent="1"/>
      <protection locked="0"/>
    </xf>
    <xf numFmtId="0" fontId="13" fillId="0" borderId="6" xfId="3" applyFont="1" applyFill="1" applyBorder="1" applyAlignment="1">
      <alignment horizontal="left" vertical="center" indent="1"/>
    </xf>
    <xf numFmtId="0" fontId="13" fillId="0" borderId="4" xfId="2" applyFont="1" applyFill="1" applyBorder="1" applyAlignment="1" applyProtection="1">
      <alignment horizontal="left" vertical="center" wrapText="1" indent="1"/>
      <protection locked="0"/>
    </xf>
    <xf numFmtId="0" fontId="13" fillId="0" borderId="5" xfId="2" applyFont="1" applyFill="1" applyBorder="1" applyAlignment="1" applyProtection="1">
      <alignment horizontal="left" vertical="center" wrapText="1" indent="1"/>
      <protection locked="0"/>
    </xf>
    <xf numFmtId="0" fontId="13" fillId="0" borderId="7" xfId="2" applyFont="1" applyFill="1" applyBorder="1" applyAlignment="1">
      <alignment horizontal="left" vertical="center" indent="1"/>
    </xf>
    <xf numFmtId="0" fontId="13" fillId="0" borderId="5" xfId="2" applyFont="1" applyFill="1" applyBorder="1" applyAlignment="1">
      <alignment horizontal="left" vertical="center" indent="1"/>
    </xf>
    <xf numFmtId="0" fontId="13" fillId="0" borderId="5" xfId="2" applyFont="1" applyFill="1" applyBorder="1" applyAlignment="1" applyProtection="1">
      <alignment horizontal="left" vertical="center" indent="1"/>
      <protection locked="0"/>
    </xf>
    <xf numFmtId="4" fontId="13" fillId="0" borderId="7" xfId="2" applyNumberFormat="1" applyFont="1" applyFill="1" applyBorder="1" applyAlignment="1">
      <alignment horizontal="left" vertical="center" indent="1"/>
    </xf>
    <xf numFmtId="0" fontId="4" fillId="0" borderId="9" xfId="1" applyFont="1" applyBorder="1" applyAlignment="1">
      <alignment horizontal="left" vertical="center" indent="1"/>
    </xf>
    <xf numFmtId="0" fontId="4" fillId="0" borderId="8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4" fillId="3" borderId="8" xfId="3" applyFont="1" applyFill="1" applyBorder="1" applyAlignment="1">
      <alignment horizontal="left" vertical="center" wrapText="1"/>
    </xf>
    <xf numFmtId="0" fontId="8" fillId="3" borderId="8" xfId="3" applyFont="1" applyFill="1" applyBorder="1" applyAlignment="1">
      <alignment horizontal="left" vertical="center" wrapText="1"/>
    </xf>
    <xf numFmtId="0" fontId="6" fillId="3" borderId="8" xfId="3" applyFont="1" applyFill="1" applyBorder="1" applyAlignment="1">
      <alignment vertical="center" wrapText="1"/>
    </xf>
    <xf numFmtId="0" fontId="8" fillId="3" borderId="8" xfId="3" applyFont="1" applyFill="1" applyBorder="1" applyAlignment="1">
      <alignment horizontal="center" vertical="center" wrapText="1"/>
    </xf>
    <xf numFmtId="0" fontId="4" fillId="3" borderId="8" xfId="3" applyFont="1" applyFill="1" applyBorder="1" applyAlignment="1">
      <alignment vertical="center" wrapText="1"/>
    </xf>
    <xf numFmtId="0" fontId="8" fillId="3" borderId="8" xfId="3" applyFont="1" applyFill="1" applyBorder="1" applyAlignment="1">
      <alignment vertical="center" wrapText="1"/>
    </xf>
    <xf numFmtId="49" fontId="5" fillId="0" borderId="8" xfId="3" applyNumberFormat="1" applyFont="1" applyBorder="1" applyAlignment="1">
      <alignment horizontal="center" vertical="center" wrapText="1"/>
    </xf>
    <xf numFmtId="0" fontId="6" fillId="0" borderId="8" xfId="3" applyFont="1" applyBorder="1" applyAlignment="1">
      <alignment horizontal="left" vertical="center" wrapText="1" indent="1"/>
    </xf>
    <xf numFmtId="0" fontId="5" fillId="0" borderId="8" xfId="3" applyFont="1" applyBorder="1" applyAlignment="1">
      <alignment horizontal="center" vertical="center" wrapText="1"/>
    </xf>
    <xf numFmtId="4" fontId="6" fillId="0" borderId="8" xfId="3" applyNumberFormat="1" applyFont="1" applyFill="1" applyBorder="1" applyAlignment="1" applyProtection="1">
      <alignment horizontal="right" vertical="center"/>
      <protection locked="0"/>
    </xf>
    <xf numFmtId="0" fontId="5" fillId="3" borderId="8" xfId="3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5" fillId="0" borderId="8" xfId="1" applyFont="1" applyBorder="1"/>
    <xf numFmtId="4" fontId="5" fillId="0" borderId="8" xfId="1" applyNumberFormat="1" applyFont="1" applyBorder="1"/>
    <xf numFmtId="0" fontId="6" fillId="0" borderId="8" xfId="3" applyFont="1" applyBorder="1" applyAlignment="1">
      <alignment horizontal="center" vertical="center" wrapText="1"/>
    </xf>
    <xf numFmtId="10" fontId="5" fillId="0" borderId="8" xfId="4" applyNumberFormat="1" applyFont="1" applyFill="1" applyBorder="1" applyAlignment="1" applyProtection="1">
      <alignment horizontal="right" vertical="center"/>
      <protection locked="0"/>
    </xf>
    <xf numFmtId="0" fontId="5" fillId="0" borderId="8" xfId="0" applyFont="1" applyBorder="1" applyAlignment="1">
      <alignment horizontal="left" vertical="top" wrapText="1" indent="1"/>
    </xf>
    <xf numFmtId="4" fontId="6" fillId="0" borderId="8" xfId="5" applyFont="1" applyFill="1" applyBorder="1" applyAlignment="1" applyProtection="1">
      <alignment horizontal="right" vertical="center"/>
      <protection locked="0"/>
    </xf>
    <xf numFmtId="4" fontId="5" fillId="0" borderId="8" xfId="3" applyNumberFormat="1" applyFont="1" applyFill="1" applyBorder="1" applyAlignment="1" applyProtection="1">
      <alignment horizontal="right" vertical="center"/>
      <protection locked="0"/>
    </xf>
    <xf numFmtId="0" fontId="5" fillId="0" borderId="8" xfId="0" applyFont="1" applyBorder="1" applyAlignment="1">
      <alignment horizontal="left" vertical="center" wrapText="1" indent="1"/>
    </xf>
    <xf numFmtId="49" fontId="5" fillId="0" borderId="8" xfId="3" applyNumberFormat="1" applyFont="1" applyFill="1" applyBorder="1" applyAlignment="1" applyProtection="1">
      <alignment horizontal="right" vertical="center" wrapText="1"/>
      <protection locked="0"/>
    </xf>
    <xf numFmtId="0" fontId="6" fillId="4" borderId="8" xfId="3" applyFont="1" applyFill="1" applyBorder="1" applyAlignment="1">
      <alignment horizontal="left" vertical="center" wrapText="1"/>
    </xf>
    <xf numFmtId="0" fontId="6" fillId="4" borderId="8" xfId="3" applyFont="1" applyFill="1" applyBorder="1" applyAlignment="1">
      <alignment horizontal="center" vertical="center" wrapText="1"/>
    </xf>
    <xf numFmtId="4" fontId="6" fillId="4" borderId="8" xfId="5" applyFont="1" applyFill="1" applyBorder="1" applyAlignment="1" applyProtection="1">
      <alignment horizontal="right" vertical="center"/>
      <protection locked="0"/>
    </xf>
    <xf numFmtId="4" fontId="6" fillId="0" borderId="8" xfId="5" applyFont="1" applyFill="1" applyBorder="1" applyAlignment="1">
      <alignment horizontal="right" vertical="center"/>
    </xf>
    <xf numFmtId="49" fontId="6" fillId="0" borderId="8" xfId="3" applyNumberFormat="1" applyFont="1" applyBorder="1" applyAlignment="1">
      <alignment horizontal="center" vertical="center" wrapText="1"/>
    </xf>
    <xf numFmtId="0" fontId="6" fillId="0" borderId="8" xfId="3" applyFont="1" applyBorder="1" applyAlignment="1">
      <alignment horizontal="left" vertical="center" wrapText="1"/>
    </xf>
    <xf numFmtId="0" fontId="5" fillId="0" borderId="8" xfId="1" applyFont="1" applyFill="1" applyBorder="1"/>
    <xf numFmtId="0" fontId="6" fillId="0" borderId="8" xfId="3" applyFont="1" applyBorder="1" applyAlignment="1">
      <alignment horizontal="left" vertical="center" wrapText="1" indent="2"/>
    </xf>
    <xf numFmtId="0" fontId="8" fillId="3" borderId="8" xfId="3" applyFont="1" applyFill="1" applyBorder="1" applyAlignment="1">
      <alignment horizontal="left" vertical="center" wrapText="1" indent="1"/>
    </xf>
    <xf numFmtId="0" fontId="6" fillId="5" borderId="8" xfId="3" applyFont="1" applyFill="1" applyBorder="1" applyAlignment="1">
      <alignment horizontal="left" vertical="center" wrapText="1" indent="1"/>
    </xf>
    <xf numFmtId="0" fontId="6" fillId="5" borderId="8" xfId="3" applyFont="1" applyFill="1" applyBorder="1" applyAlignment="1">
      <alignment horizontal="center" vertical="center" wrapText="1"/>
    </xf>
    <xf numFmtId="4" fontId="6" fillId="5" borderId="8" xfId="5" applyFont="1" applyFill="1" applyBorder="1" applyAlignment="1">
      <alignment horizontal="right" vertical="center"/>
    </xf>
    <xf numFmtId="4" fontId="6" fillId="5" borderId="8" xfId="5" applyFont="1" applyFill="1" applyBorder="1" applyAlignment="1" applyProtection="1">
      <alignment horizontal="right" vertical="center"/>
      <protection locked="0"/>
    </xf>
  </cellXfs>
  <cellStyles count="6">
    <cellStyle name="Обычный" xfId="0" builtinId="0"/>
    <cellStyle name="Обычный 10 7" xfId="2" xr:uid="{406556E7-6E7C-4302-BED1-3EB35A4A5FF7}"/>
    <cellStyle name="Обычный 2_НВВ - сети долгосрочный (15.07) - передано на оформление 2 2" xfId="3" xr:uid="{154315DA-D23A-454F-BE44-94028FF5BA31}"/>
    <cellStyle name="Обычный 3 5" xfId="1" xr:uid="{FF099D08-A798-4DED-8FEE-9B0E498E0BBF}"/>
    <cellStyle name="Процентный 10" xfId="4" xr:uid="{7ED4C4CD-D059-4DC9-B882-C00B3ACA2E19}"/>
    <cellStyle name="Формула_GRES.2007.5" xfId="5" xr:uid="{8648E1E6-E135-4433-9412-3D7F47E018F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lesnikova/Desktop/&#1056;&#1069;&#1050;/!&#1058;&#1072;&#1088;&#1080;&#1092;%202021&#1075;/&#1044;&#1083;&#1103;%20&#1045;&#1048;&#1040;&#1057;/&#1058;&#1040;&#1041;&#1051;&#1048;&#1062;&#1040;%201.%20&#1047;&#1072;&#1075;&#1088;&#1091;&#1078;&#1072;&#1077;&#1090;&#1089;&#1103;%20&#1074;%20&#1087;&#1088;&#1086;&#1075;&#1088;&#1072;&#1084;&#1084;&#1091;%20&#1045;&#1048;&#1040;&#1057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CostsfeatBalance"/>
      <sheetName val="modTariff"/>
      <sheetName val="modDocsComsAPI"/>
      <sheetName val="Настройки"/>
      <sheetName val="Инструкция"/>
      <sheetName val="Лог обновления"/>
      <sheetName val="modVLDProv"/>
      <sheetName val="modCommandButton"/>
      <sheetName val="modVLDProvLIST_MO"/>
      <sheetName val="modfrmRegion"/>
      <sheetName val="modNoContract"/>
      <sheetName val="modCheckCyan"/>
      <sheetName val="modDOC"/>
      <sheetName val="modCALC_AMORT_FACT"/>
      <sheetName val="Титульный"/>
      <sheetName val="Список листов"/>
      <sheetName val="Сопроводительные материалы"/>
      <sheetName val="Библиотека документов"/>
      <sheetName val="Регионы аналоги"/>
      <sheetName val="PATTERN_COSTS"/>
      <sheetName val="3_Форма раскрытия информации"/>
      <sheetName val="4_Полезный отпуск"/>
      <sheetName val="4.1"/>
      <sheetName val="4.2. расчет K_об"/>
      <sheetName val="Прил. 1"/>
      <sheetName val="Прил. 2-6"/>
      <sheetName val="индекс эффективности ОПР"/>
      <sheetName val="modLT"/>
      <sheetName val="баз. ур. подк. расх. "/>
      <sheetName val="9_Расчет тарифов"/>
      <sheetName val="5_ЛЭП у.е"/>
      <sheetName val="6 _ПС у.е"/>
      <sheetName val="7_Свод УЕ "/>
      <sheetName val="8_Расчет НВВ "/>
      <sheetName val="ЭЗ"/>
      <sheetName val="ЭЗ ДПР c уч.421"/>
      <sheetName val="ЭЗ ДПР c уч.421 ДЕМО"/>
      <sheetName val="ЭЗ ДПР кор"/>
      <sheetName val="ЭЗ ДПР кор ДЕМО"/>
      <sheetName val="9 Тариф"/>
      <sheetName val="TECHSHEET"/>
      <sheetName val="9 Тариф снизу"/>
      <sheetName val="11_Корректировка НВВ"/>
      <sheetName val="12_Сырье и материалы"/>
      <sheetName val="modMaterials"/>
      <sheetName val="13_РПР Ремонт "/>
      <sheetName val="13.1._Ремонт основных фондов"/>
      <sheetName val="14_Ремонты ЭСХ"/>
      <sheetName val="ЭЭ"/>
      <sheetName val="modEe"/>
      <sheetName val="modTe"/>
      <sheetName val="ТЭ"/>
      <sheetName val="tech"/>
      <sheetName val="modRPR_Repair"/>
      <sheetName val="modESX_Repair"/>
      <sheetName val="15_Информация по ТО"/>
      <sheetName val="modInformation_TO"/>
      <sheetName val="modStaff"/>
      <sheetName val="modPpr"/>
      <sheetName val="16_Персонал"/>
      <sheetName val="ФОТ норматив"/>
      <sheetName val="16.1_Затраты по фонду ЗП"/>
      <sheetName val="17_ППР"/>
      <sheetName val="18_ФСК"/>
      <sheetName val="19_Аренда ЭСХ"/>
      <sheetName val="modRent_ESX_FACT"/>
      <sheetName val="modLEASING_ESX_FACT"/>
      <sheetName val="modRENT_OTHER_FACT"/>
      <sheetName val="modNPR"/>
      <sheetName val="23_Лизинг ЭСХ"/>
      <sheetName val="25_Аренда прочее им."/>
      <sheetName val="31_Прочие НПР "/>
      <sheetName val="32_Расчет амортизации"/>
      <sheetName val="34_Амортизация свод "/>
      <sheetName val="35_Средняя стоимость ОС"/>
      <sheetName val="modTransportTax"/>
      <sheetName val="Трансп.налог"/>
      <sheetName val="Налог на имущество"/>
      <sheetName val="Налог на землю"/>
      <sheetName val="Налог на прибыль"/>
      <sheetName val="36_Прибыль"/>
      <sheetName val="37_Факт потери"/>
      <sheetName val="modLosses"/>
      <sheetName val="modProceedsFact"/>
      <sheetName val="Тарифная выручка"/>
      <sheetName val="38_товарная выручка факт"/>
      <sheetName val="39_ФСК факт"/>
      <sheetName val="40_ИПР факт "/>
      <sheetName val="41_Бездоговор"/>
      <sheetName val="42_финансовые показатели"/>
      <sheetName val="modProfit"/>
      <sheetName val="modCredit"/>
      <sheetName val="44_кредиты"/>
      <sheetName val="modInstruction"/>
      <sheetName val="modSheetTitle"/>
      <sheetName val="modDocs"/>
      <sheetName val="45_НВВ РСК"/>
      <sheetName val="46_PEREDACHA.XX.FACT.EXPENSES"/>
      <sheetName val="47_PEREDACHA.M.ХХ Индекс"/>
      <sheetName val="modfrmReestr"/>
      <sheetName val="modReestr"/>
      <sheetName val="REESTR_MO"/>
      <sheetName val="REESTR_LOCATION"/>
      <sheetName val="REESTR_STREET"/>
      <sheetName val="REESTR_ORG"/>
      <sheetName val="modPass"/>
      <sheetName val="Бухгалтерский баланс. Раздел А"/>
      <sheetName val="Бухгалтерский баланс. Раздел П"/>
      <sheetName val="Отчет о финансовых результатах"/>
      <sheetName val="Стоимость активов"/>
      <sheetName val="Оценка ликвидности"/>
      <sheetName val="Оценка фин. уст"/>
      <sheetName val="Оценка дел. активность"/>
      <sheetName val="Обоб. анализ"/>
      <sheetName val="Комментарии"/>
      <sheetName val="Проверка"/>
      <sheetName val="modfrmDocumentPicker"/>
      <sheetName val="modDocumentsAPI"/>
      <sheetName val="SELECTED_DOCS"/>
      <sheetName val="DOCS_DEPENDENCY"/>
      <sheetName val="modGetGeoBase"/>
      <sheetName val="modVLDProvGeneralProc"/>
      <sheetName val="modUpdTemplMain"/>
      <sheetName val="modfrmCheckUpdates"/>
      <sheetName val="modIHLCommandBar"/>
      <sheetName val="modGeneralProcedures"/>
      <sheetName val="modInfo"/>
      <sheetName val="modHLIcons"/>
      <sheetName val="modfrmDateChoose"/>
      <sheetName val="modfrmActivity"/>
      <sheetName val="modTech"/>
      <sheetName val="modfrmURL"/>
      <sheetName val="modImportCsv"/>
      <sheetName val="modEZ_DRP_corr"/>
      <sheetName val="modEZ_DRP"/>
      <sheetName val="modFillRegData"/>
      <sheetName val="modSheetLog"/>
      <sheetName val="modFotN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9">
          <cell r="E9" t="str">
            <v>ОАО "ХМЗ"</v>
          </cell>
        </row>
        <row r="13">
          <cell r="E13" t="str">
            <v>2464003340</v>
          </cell>
        </row>
        <row r="14">
          <cell r="E14" t="str">
            <v>246401001</v>
          </cell>
        </row>
        <row r="23">
          <cell r="E23">
            <v>2022</v>
          </cell>
        </row>
        <row r="57">
          <cell r="E57" t="str">
            <v>Жабасов Олег Галимжанович</v>
          </cell>
        </row>
        <row r="58">
          <cell r="E58" t="str">
            <v>8 (391) 213-99-40</v>
          </cell>
        </row>
        <row r="68">
          <cell r="E68" t="str">
            <v>kolesnikova@khmz.ru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03">
          <cell r="Q103">
            <v>0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44">
          <cell r="J44">
            <v>0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1:O82"/>
  <sheetViews>
    <sheetView tabSelected="1" view="pageBreakPreview" topLeftCell="A55" zoomScale="110" zoomScaleNormal="100" zoomScaleSheetLayoutView="110" workbookViewId="0">
      <selection activeCell="J51" sqref="J51"/>
    </sheetView>
  </sheetViews>
  <sheetFormatPr defaultColWidth="9.140625" defaultRowHeight="12.75" x14ac:dyDescent="0.2"/>
  <cols>
    <col min="1" max="4" width="0.7109375" style="1" customWidth="1"/>
    <col min="5" max="5" width="0" style="1" hidden="1" customWidth="1"/>
    <col min="6" max="6" width="5.42578125" style="1" customWidth="1"/>
    <col min="7" max="7" width="46.7109375" style="1" customWidth="1"/>
    <col min="8" max="8" width="13.85546875" style="1" customWidth="1"/>
    <col min="9" max="10" width="19.7109375" style="1" customWidth="1"/>
    <col min="11" max="12" width="18.85546875" style="1" customWidth="1"/>
    <col min="13" max="13" width="18.5703125" style="1" customWidth="1"/>
    <col min="14" max="14" width="15.7109375" style="1" customWidth="1"/>
    <col min="15" max="16384" width="9.140625" style="1"/>
  </cols>
  <sheetData>
    <row r="1" spans="6:10" ht="1.5" customHeight="1" x14ac:dyDescent="0.2"/>
    <row r="2" spans="6:10" ht="1.5" customHeight="1" x14ac:dyDescent="0.2"/>
    <row r="3" spans="6:10" ht="1.5" customHeight="1" x14ac:dyDescent="0.2"/>
    <row r="4" spans="6:10" ht="1.5" customHeight="1" x14ac:dyDescent="0.2"/>
    <row r="5" spans="6:10" ht="1.5" customHeight="1" x14ac:dyDescent="0.2"/>
    <row r="6" spans="6:10" ht="1.5" customHeight="1" x14ac:dyDescent="0.2"/>
    <row r="7" spans="6:10" ht="13.5" customHeight="1" x14ac:dyDescent="0.2"/>
    <row r="8" spans="6:10" ht="15.75" x14ac:dyDescent="0.25">
      <c r="F8" s="8" t="s">
        <v>0</v>
      </c>
      <c r="G8" s="8"/>
      <c r="H8" s="8"/>
      <c r="I8" s="8"/>
      <c r="J8" s="8"/>
    </row>
    <row r="9" spans="6:10" ht="15.75" x14ac:dyDescent="0.2">
      <c r="F9" s="9" t="s">
        <v>1</v>
      </c>
      <c r="G9" s="9"/>
      <c r="H9" s="9"/>
      <c r="I9" s="9"/>
      <c r="J9" s="9"/>
    </row>
    <row r="10" spans="6:10" ht="15.75" x14ac:dyDescent="0.25">
      <c r="F10" s="10" t="s">
        <v>114</v>
      </c>
      <c r="G10" s="10"/>
      <c r="H10" s="10"/>
      <c r="I10" s="10"/>
      <c r="J10" s="10"/>
    </row>
    <row r="11" spans="6:10" x14ac:dyDescent="0.2">
      <c r="F11" s="7" t="s">
        <v>2</v>
      </c>
      <c r="G11" s="7"/>
      <c r="H11" s="7"/>
      <c r="I11" s="7"/>
      <c r="J11" s="7"/>
    </row>
    <row r="12" spans="6:10" x14ac:dyDescent="0.2">
      <c r="F12" s="2"/>
    </row>
    <row r="13" spans="6:10" ht="15.75" x14ac:dyDescent="0.2">
      <c r="F13" s="11" t="s">
        <v>110</v>
      </c>
      <c r="G13" s="12"/>
      <c r="H13" s="12"/>
      <c r="I13" s="12"/>
      <c r="J13" s="12"/>
    </row>
    <row r="14" spans="6:10" x14ac:dyDescent="0.2">
      <c r="F14" s="7" t="s">
        <v>3</v>
      </c>
      <c r="G14" s="7"/>
      <c r="H14" s="7"/>
      <c r="I14" s="7"/>
      <c r="J14" s="7"/>
    </row>
    <row r="17" spans="6:11" ht="19.5" customHeight="1" x14ac:dyDescent="0.2">
      <c r="F17" s="13" t="s">
        <v>4</v>
      </c>
      <c r="G17" s="13"/>
      <c r="H17" s="13"/>
      <c r="I17" s="13"/>
      <c r="J17" s="13"/>
      <c r="K17" s="13"/>
    </row>
    <row r="18" spans="6:11" ht="15" x14ac:dyDescent="0.25">
      <c r="F18" s="14"/>
      <c r="G18" s="15"/>
      <c r="H18" s="15"/>
      <c r="I18" s="15"/>
      <c r="J18" s="15"/>
      <c r="K18" s="15"/>
    </row>
    <row r="19" spans="6:11" x14ac:dyDescent="0.2">
      <c r="F19" s="16" t="s">
        <v>5</v>
      </c>
      <c r="G19" s="16"/>
      <c r="H19" s="17" t="s">
        <v>111</v>
      </c>
      <c r="I19" s="17"/>
      <c r="J19" s="17"/>
      <c r="K19" s="17"/>
    </row>
    <row r="20" spans="6:11" x14ac:dyDescent="0.2">
      <c r="F20" s="16"/>
      <c r="G20" s="16"/>
      <c r="H20" s="18"/>
      <c r="I20" s="18"/>
      <c r="J20" s="18"/>
      <c r="K20" s="18"/>
    </row>
    <row r="21" spans="6:11" ht="15" x14ac:dyDescent="0.2">
      <c r="F21" s="16" t="s">
        <v>6</v>
      </c>
      <c r="G21" s="16"/>
      <c r="H21" s="19" t="s">
        <v>110</v>
      </c>
      <c r="I21" s="19"/>
      <c r="J21" s="19"/>
      <c r="K21" s="19"/>
    </row>
    <row r="22" spans="6:11" ht="27.95" customHeight="1" x14ac:dyDescent="0.2">
      <c r="F22" s="16" t="s">
        <v>7</v>
      </c>
      <c r="G22" s="16"/>
      <c r="H22" s="20" t="s">
        <v>112</v>
      </c>
      <c r="I22" s="20"/>
      <c r="J22" s="20"/>
      <c r="K22" s="20"/>
    </row>
    <row r="23" spans="6:11" ht="27.95" customHeight="1" x14ac:dyDescent="0.2">
      <c r="F23" s="16" t="s">
        <v>8</v>
      </c>
      <c r="G23" s="16"/>
      <c r="H23" s="21" t="s">
        <v>112</v>
      </c>
      <c r="I23" s="21"/>
      <c r="J23" s="21"/>
      <c r="K23" s="21"/>
    </row>
    <row r="24" spans="6:11" ht="21" customHeight="1" x14ac:dyDescent="0.2">
      <c r="F24" s="16" t="s">
        <v>9</v>
      </c>
      <c r="G24" s="16"/>
      <c r="H24" s="22" t="str">
        <f>INN</f>
        <v>2464003340</v>
      </c>
      <c r="I24" s="22"/>
      <c r="J24" s="22"/>
      <c r="K24" s="22"/>
    </row>
    <row r="25" spans="6:11" ht="18.75" customHeight="1" x14ac:dyDescent="0.2">
      <c r="F25" s="16" t="s">
        <v>10</v>
      </c>
      <c r="G25" s="16"/>
      <c r="H25" s="23" t="str">
        <f>KPP</f>
        <v>246401001</v>
      </c>
      <c r="I25" s="23"/>
      <c r="J25" s="23"/>
      <c r="K25" s="23"/>
    </row>
    <row r="26" spans="6:11" ht="18" customHeight="1" x14ac:dyDescent="0.2">
      <c r="F26" s="16" t="s">
        <v>11</v>
      </c>
      <c r="G26" s="16"/>
      <c r="H26" s="23" t="str">
        <f>[1]Титульный!E57</f>
        <v>Жабасов Олег Галимжанович</v>
      </c>
      <c r="I26" s="23"/>
      <c r="J26" s="23"/>
      <c r="K26" s="23"/>
    </row>
    <row r="27" spans="6:11" ht="18" customHeight="1" x14ac:dyDescent="0.2">
      <c r="F27" s="16" t="s">
        <v>12</v>
      </c>
      <c r="G27" s="16"/>
      <c r="H27" s="24" t="str">
        <f>[1]Титульный!E68</f>
        <v>kolesnikova@khmz.ru</v>
      </c>
      <c r="I27" s="24"/>
      <c r="J27" s="24"/>
      <c r="K27" s="24"/>
    </row>
    <row r="28" spans="6:11" ht="16.5" customHeight="1" x14ac:dyDescent="0.2">
      <c r="F28" s="16" t="s">
        <v>13</v>
      </c>
      <c r="G28" s="16"/>
      <c r="H28" s="24" t="str">
        <f>[1]Титульный!E58</f>
        <v>8 (391) 213-99-40</v>
      </c>
      <c r="I28" s="24"/>
      <c r="J28" s="24"/>
      <c r="K28" s="24"/>
    </row>
    <row r="29" spans="6:11" ht="16.5" customHeight="1" x14ac:dyDescent="0.2">
      <c r="F29" s="16" t="s">
        <v>14</v>
      </c>
      <c r="G29" s="16"/>
      <c r="H29" s="25" t="s">
        <v>113</v>
      </c>
      <c r="I29" s="25"/>
      <c r="J29" s="25"/>
      <c r="K29" s="25"/>
    </row>
    <row r="30" spans="6:11" ht="4.5" customHeight="1" x14ac:dyDescent="0.2"/>
    <row r="31" spans="6:11" ht="4.5" customHeight="1" x14ac:dyDescent="0.2">
      <c r="F31" s="3"/>
    </row>
    <row r="32" spans="6:11" ht="18.75" customHeight="1" x14ac:dyDescent="0.2">
      <c r="F32" s="6" t="s">
        <v>15</v>
      </c>
      <c r="G32" s="6"/>
      <c r="H32" s="6"/>
      <c r="I32" s="6"/>
      <c r="J32" s="6"/>
      <c r="K32" s="6"/>
    </row>
    <row r="33" spans="6:15" ht="1.5" customHeight="1" x14ac:dyDescent="0.2">
      <c r="F33" s="3"/>
    </row>
    <row r="34" spans="6:15" ht="58.5" customHeight="1" x14ac:dyDescent="0.2">
      <c r="F34" s="29" t="s">
        <v>16</v>
      </c>
      <c r="G34" s="29"/>
      <c r="H34" s="30" t="s">
        <v>17</v>
      </c>
      <c r="I34" s="30" t="s">
        <v>18</v>
      </c>
      <c r="J34" s="30" t="s">
        <v>19</v>
      </c>
      <c r="K34" s="30" t="s">
        <v>20</v>
      </c>
    </row>
    <row r="35" spans="6:15" ht="24.75" customHeight="1" x14ac:dyDescent="0.2">
      <c r="F35" s="31" t="s">
        <v>21</v>
      </c>
      <c r="G35" s="32"/>
      <c r="H35" s="32"/>
      <c r="I35" s="32"/>
      <c r="J35" s="32"/>
      <c r="K35" s="32"/>
    </row>
    <row r="36" spans="6:15" x14ac:dyDescent="0.2">
      <c r="F36" s="34">
        <v>1</v>
      </c>
      <c r="G36" s="36" t="s">
        <v>22</v>
      </c>
      <c r="H36" s="36"/>
      <c r="I36" s="36"/>
      <c r="J36" s="36"/>
      <c r="K36" s="36"/>
    </row>
    <row r="37" spans="6:15" x14ac:dyDescent="0.2">
      <c r="F37" s="37" t="s">
        <v>23</v>
      </c>
      <c r="G37" s="38" t="s">
        <v>24</v>
      </c>
      <c r="H37" s="39" t="s">
        <v>25</v>
      </c>
      <c r="I37" s="40">
        <v>14897.07</v>
      </c>
      <c r="J37" s="40">
        <v>7443.78</v>
      </c>
      <c r="K37" s="40">
        <v>12612.15</v>
      </c>
    </row>
    <row r="38" spans="6:15" x14ac:dyDescent="0.2">
      <c r="F38" s="37" t="s">
        <v>26</v>
      </c>
      <c r="G38" s="38" t="s">
        <v>27</v>
      </c>
      <c r="H38" s="45" t="s">
        <v>25</v>
      </c>
      <c r="I38" s="40">
        <v>-9919.06</v>
      </c>
      <c r="J38" s="40">
        <v>0</v>
      </c>
      <c r="K38" s="40">
        <v>0</v>
      </c>
    </row>
    <row r="39" spans="6:15" ht="25.5" x14ac:dyDescent="0.2">
      <c r="F39" s="37" t="s">
        <v>28</v>
      </c>
      <c r="G39" s="38" t="s">
        <v>29</v>
      </c>
      <c r="H39" s="45" t="s">
        <v>25</v>
      </c>
      <c r="I39" s="40">
        <v>-7094.24</v>
      </c>
      <c r="J39" s="40">
        <v>2525.12</v>
      </c>
      <c r="K39" s="40">
        <v>3121.48</v>
      </c>
    </row>
    <row r="40" spans="6:15" x14ac:dyDescent="0.2">
      <c r="F40" s="37" t="s">
        <v>30</v>
      </c>
      <c r="G40" s="38" t="s">
        <v>31</v>
      </c>
      <c r="H40" s="45" t="s">
        <v>25</v>
      </c>
      <c r="I40" s="40">
        <v>-9919.06</v>
      </c>
      <c r="J40" s="40">
        <v>0</v>
      </c>
      <c r="K40" s="40">
        <v>0</v>
      </c>
    </row>
    <row r="41" spans="6:15" s="4" customFormat="1" x14ac:dyDescent="0.2">
      <c r="F41" s="34" t="s">
        <v>32</v>
      </c>
      <c r="G41" s="36" t="s">
        <v>33</v>
      </c>
      <c r="H41" s="34"/>
      <c r="I41" s="36"/>
      <c r="J41" s="36"/>
      <c r="K41" s="36"/>
    </row>
    <row r="42" spans="6:15" ht="51" x14ac:dyDescent="0.2">
      <c r="F42" s="37" t="s">
        <v>34</v>
      </c>
      <c r="G42" s="38" t="s">
        <v>35</v>
      </c>
      <c r="H42" s="45" t="s">
        <v>36</v>
      </c>
      <c r="I42" s="46">
        <f>IF(I37=0,0,I38/I37)</f>
        <v>-0.66583965840262549</v>
      </c>
      <c r="J42" s="46">
        <f>IF(J37=0,0,J38/J37)</f>
        <v>0</v>
      </c>
      <c r="K42" s="46">
        <f>IF(K37=0,0,K38/K37)</f>
        <v>0</v>
      </c>
    </row>
    <row r="43" spans="6:15" s="4" customFormat="1" ht="25.5" x14ac:dyDescent="0.2">
      <c r="F43" s="34" t="s">
        <v>37</v>
      </c>
      <c r="G43" s="36" t="s">
        <v>38</v>
      </c>
      <c r="H43" s="34"/>
      <c r="I43" s="36"/>
      <c r="J43" s="36"/>
      <c r="K43" s="36"/>
    </row>
    <row r="44" spans="6:15" x14ac:dyDescent="0.2">
      <c r="F44" s="37" t="s">
        <v>39</v>
      </c>
      <c r="G44" s="47" t="s">
        <v>40</v>
      </c>
      <c r="H44" s="45" t="s">
        <v>41</v>
      </c>
      <c r="I44" s="48">
        <v>1.25</v>
      </c>
      <c r="J44" s="48">
        <v>1.07</v>
      </c>
      <c r="K44" s="48">
        <v>1.25</v>
      </c>
      <c r="O44" s="1">
        <f xml:space="preserve"> I45/(365*24)</f>
        <v>1.2522739726027396</v>
      </c>
    </row>
    <row r="45" spans="6:15" ht="25.5" x14ac:dyDescent="0.2">
      <c r="F45" s="37" t="s">
        <v>42</v>
      </c>
      <c r="G45" s="47" t="s">
        <v>43</v>
      </c>
      <c r="H45" s="45" t="s">
        <v>44</v>
      </c>
      <c r="I45" s="48">
        <v>10969.92</v>
      </c>
      <c r="J45" s="48">
        <f>9437547/1000</f>
        <v>9437.5470000000005</v>
      </c>
      <c r="K45" s="48">
        <v>10969.92</v>
      </c>
    </row>
    <row r="46" spans="6:15" ht="38.25" x14ac:dyDescent="0.2">
      <c r="F46" s="37" t="s">
        <v>45</v>
      </c>
      <c r="G46" s="47" t="s">
        <v>46</v>
      </c>
      <c r="H46" s="45" t="s">
        <v>47</v>
      </c>
      <c r="I46" s="49">
        <v>2540.2689999999998</v>
      </c>
      <c r="J46" s="40">
        <v>2297.5549999999998</v>
      </c>
      <c r="K46" s="40">
        <v>2540.2689999999998</v>
      </c>
    </row>
    <row r="47" spans="6:15" x14ac:dyDescent="0.2">
      <c r="F47" s="37" t="s">
        <v>48</v>
      </c>
      <c r="G47" s="50" t="s">
        <v>49</v>
      </c>
      <c r="H47" s="45" t="s">
        <v>36</v>
      </c>
      <c r="I47" s="48">
        <v>1.1499999999999999</v>
      </c>
      <c r="J47" s="48">
        <v>2.12</v>
      </c>
      <c r="K47" s="48">
        <v>2.12</v>
      </c>
    </row>
    <row r="48" spans="6:15" ht="36" customHeight="1" x14ac:dyDescent="0.2">
      <c r="F48" s="37" t="s">
        <v>50</v>
      </c>
      <c r="G48" s="47" t="s">
        <v>51</v>
      </c>
      <c r="H48" s="45"/>
      <c r="I48" s="51" t="s">
        <v>52</v>
      </c>
      <c r="J48" s="51" t="s">
        <v>52</v>
      </c>
      <c r="K48" s="51" t="s">
        <v>52</v>
      </c>
    </row>
    <row r="49" spans="6:11" ht="25.5" x14ac:dyDescent="0.2">
      <c r="F49" s="37" t="s">
        <v>53</v>
      </c>
      <c r="G49" s="52" t="s">
        <v>54</v>
      </c>
      <c r="H49" s="53" t="s">
        <v>25</v>
      </c>
      <c r="I49" s="54">
        <v>15347.77</v>
      </c>
      <c r="J49" s="54">
        <f>J50+J55+J56</f>
        <v>7443.7800000000007</v>
      </c>
      <c r="K49" s="54">
        <f>K50+K55+K56</f>
        <v>12612.150000000001</v>
      </c>
    </row>
    <row r="50" spans="6:11" ht="51" x14ac:dyDescent="0.2">
      <c r="F50" s="37" t="s">
        <v>55</v>
      </c>
      <c r="G50" s="61" t="s">
        <v>56</v>
      </c>
      <c r="H50" s="62" t="s">
        <v>25</v>
      </c>
      <c r="I50" s="63">
        <f>SUM(I52:I54)</f>
        <v>9194.93</v>
      </c>
      <c r="J50" s="63">
        <f>SUM(J52:J54)</f>
        <v>6497.2900000000009</v>
      </c>
      <c r="K50" s="63">
        <f>SUM(K52:K54)</f>
        <v>6790.7500000000009</v>
      </c>
    </row>
    <row r="51" spans="6:11" x14ac:dyDescent="0.2">
      <c r="F51" s="56"/>
      <c r="G51" s="57" t="s">
        <v>57</v>
      </c>
      <c r="H51" s="45"/>
      <c r="I51" s="58"/>
      <c r="J51" s="58"/>
      <c r="K51" s="58"/>
    </row>
    <row r="52" spans="6:11" x14ac:dyDescent="0.2">
      <c r="F52" s="37" t="s">
        <v>58</v>
      </c>
      <c r="G52" s="59" t="s">
        <v>59</v>
      </c>
      <c r="H52" s="45" t="s">
        <v>25</v>
      </c>
      <c r="I52" s="55">
        <v>8043.33</v>
      </c>
      <c r="J52" s="55">
        <v>5258.31</v>
      </c>
      <c r="K52" s="55">
        <v>5495.81</v>
      </c>
    </row>
    <row r="53" spans="6:11" x14ac:dyDescent="0.2">
      <c r="F53" s="37" t="s">
        <v>60</v>
      </c>
      <c r="G53" s="59" t="s">
        <v>61</v>
      </c>
      <c r="H53" s="45" t="s">
        <v>25</v>
      </c>
      <c r="I53" s="55">
        <v>731.87</v>
      </c>
      <c r="J53" s="55">
        <v>1050.1300000000001</v>
      </c>
      <c r="K53" s="55">
        <v>1097.56</v>
      </c>
    </row>
    <row r="54" spans="6:11" x14ac:dyDescent="0.2">
      <c r="F54" s="37" t="s">
        <v>62</v>
      </c>
      <c r="G54" s="59" t="s">
        <v>63</v>
      </c>
      <c r="H54" s="45" t="s">
        <v>25</v>
      </c>
      <c r="I54" s="55">
        <v>419.73</v>
      </c>
      <c r="J54" s="55">
        <v>188.85</v>
      </c>
      <c r="K54" s="55">
        <v>197.38</v>
      </c>
    </row>
    <row r="55" spans="6:11" ht="38.25" x14ac:dyDescent="0.2">
      <c r="F55" s="37" t="s">
        <v>64</v>
      </c>
      <c r="G55" s="61" t="s">
        <v>65</v>
      </c>
      <c r="H55" s="62" t="s">
        <v>25</v>
      </c>
      <c r="I55" s="64">
        <v>6152.84</v>
      </c>
      <c r="J55" s="64">
        <v>4530.57</v>
      </c>
      <c r="K55" s="64">
        <v>5328.76</v>
      </c>
    </row>
    <row r="56" spans="6:11" ht="25.5" x14ac:dyDescent="0.2">
      <c r="F56" s="37" t="s">
        <v>66</v>
      </c>
      <c r="G56" s="38" t="s">
        <v>67</v>
      </c>
      <c r="H56" s="45" t="s">
        <v>25</v>
      </c>
      <c r="I56" s="55">
        <f>'[1]8_Расчет НВВ '!Q103</f>
        <v>0</v>
      </c>
      <c r="J56" s="55">
        <v>-3584.08</v>
      </c>
      <c r="K56" s="55">
        <v>492.64</v>
      </c>
    </row>
    <row r="57" spans="6:11" ht="25.5" x14ac:dyDescent="0.2">
      <c r="F57" s="37" t="s">
        <v>68</v>
      </c>
      <c r="G57" s="38" t="s">
        <v>69</v>
      </c>
      <c r="H57" s="45" t="s">
        <v>25</v>
      </c>
      <c r="I57" s="40">
        <v>0</v>
      </c>
      <c r="J57" s="40">
        <v>0</v>
      </c>
      <c r="K57" s="40">
        <v>0</v>
      </c>
    </row>
    <row r="58" spans="6:11" ht="25.5" x14ac:dyDescent="0.2">
      <c r="F58" s="37" t="s">
        <v>70</v>
      </c>
      <c r="G58" s="59" t="s">
        <v>71</v>
      </c>
      <c r="H58" s="45"/>
      <c r="I58" s="51" t="s">
        <v>72</v>
      </c>
      <c r="J58" s="51" t="s">
        <v>72</v>
      </c>
      <c r="K58" s="51" t="s">
        <v>72</v>
      </c>
    </row>
    <row r="59" spans="6:11" x14ac:dyDescent="0.2">
      <c r="F59" s="37" t="s">
        <v>73</v>
      </c>
      <c r="G59" s="47" t="s">
        <v>74</v>
      </c>
      <c r="H59" s="45" t="s">
        <v>75</v>
      </c>
      <c r="I59" s="55">
        <v>453.68</v>
      </c>
      <c r="J59" s="55">
        <v>440.45</v>
      </c>
      <c r="K59" s="55">
        <v>453.68</v>
      </c>
    </row>
    <row r="60" spans="6:11" ht="33.75" customHeight="1" x14ac:dyDescent="0.2">
      <c r="F60" s="37" t="s">
        <v>76</v>
      </c>
      <c r="G60" s="38" t="s">
        <v>77</v>
      </c>
      <c r="H60" s="45" t="s">
        <v>78</v>
      </c>
      <c r="I60" s="55">
        <f>I50/I59</f>
        <v>20.267435196614354</v>
      </c>
      <c r="J60" s="55">
        <f t="shared" ref="J60" si="0">J50/J59</f>
        <v>14.751481439436942</v>
      </c>
      <c r="K60" s="55">
        <f>K50/K59</f>
        <v>14.968149356374539</v>
      </c>
    </row>
    <row r="61" spans="6:11" s="4" customFormat="1" ht="24.75" customHeight="1" x14ac:dyDescent="0.2">
      <c r="F61" s="34" t="s">
        <v>79</v>
      </c>
      <c r="G61" s="60" t="s">
        <v>80</v>
      </c>
      <c r="H61" s="60"/>
      <c r="I61" s="60"/>
      <c r="J61" s="36"/>
      <c r="K61" s="36"/>
    </row>
    <row r="62" spans="6:11" x14ac:dyDescent="0.2">
      <c r="F62" s="37" t="s">
        <v>81</v>
      </c>
      <c r="G62" s="38" t="s">
        <v>82</v>
      </c>
      <c r="H62" s="45" t="s">
        <v>83</v>
      </c>
      <c r="I62" s="55">
        <v>4</v>
      </c>
      <c r="J62" s="55">
        <v>12</v>
      </c>
      <c r="K62" s="48">
        <v>12</v>
      </c>
    </row>
    <row r="63" spans="6:11" ht="25.5" x14ac:dyDescent="0.2">
      <c r="F63" s="37" t="s">
        <v>84</v>
      </c>
      <c r="G63" s="38" t="s">
        <v>85</v>
      </c>
      <c r="H63" s="45" t="s">
        <v>86</v>
      </c>
      <c r="I63" s="55">
        <f>'[1]16_Персонал'!J44/1000</f>
        <v>0</v>
      </c>
      <c r="J63" s="40">
        <v>0</v>
      </c>
      <c r="K63" s="48">
        <v>0</v>
      </c>
    </row>
    <row r="64" spans="6:11" ht="25.5" x14ac:dyDescent="0.2">
      <c r="F64" s="37" t="s">
        <v>87</v>
      </c>
      <c r="G64" s="38" t="s">
        <v>88</v>
      </c>
      <c r="H64" s="45"/>
      <c r="I64" s="51" t="s">
        <v>72</v>
      </c>
      <c r="J64" s="51" t="s">
        <v>72</v>
      </c>
      <c r="K64" s="51" t="s">
        <v>72</v>
      </c>
    </row>
    <row r="65" spans="6:14" ht="25.5" x14ac:dyDescent="0.2">
      <c r="F65" s="37" t="s">
        <v>89</v>
      </c>
      <c r="G65" s="57" t="s">
        <v>90</v>
      </c>
      <c r="H65" s="45" t="s">
        <v>25</v>
      </c>
      <c r="I65" s="40">
        <v>1051</v>
      </c>
      <c r="J65" s="40">
        <f>I65</f>
        <v>1051</v>
      </c>
      <c r="K65" s="40">
        <f>J65</f>
        <v>1051</v>
      </c>
    </row>
    <row r="66" spans="6:14" ht="25.5" x14ac:dyDescent="0.2">
      <c r="F66" s="37" t="s">
        <v>91</v>
      </c>
      <c r="G66" s="57" t="s">
        <v>92</v>
      </c>
      <c r="H66" s="45" t="s">
        <v>25</v>
      </c>
      <c r="I66" s="49" t="s">
        <v>72</v>
      </c>
      <c r="J66" s="49" t="s">
        <v>72</v>
      </c>
      <c r="K66" s="49" t="s">
        <v>72</v>
      </c>
    </row>
    <row r="67" spans="6:14" ht="13.5" customHeight="1" x14ac:dyDescent="0.2"/>
    <row r="68" spans="6:14" ht="23.25" customHeight="1" x14ac:dyDescent="0.2">
      <c r="F68" s="26" t="s">
        <v>93</v>
      </c>
      <c r="G68" s="26"/>
      <c r="H68" s="26"/>
      <c r="I68" s="26"/>
      <c r="J68" s="26"/>
      <c r="K68" s="26"/>
      <c r="L68" s="26"/>
      <c r="M68" s="26"/>
      <c r="N68" s="26"/>
    </row>
    <row r="69" spans="6:14" ht="24" customHeight="1" x14ac:dyDescent="0.2">
      <c r="F69" s="27" t="s">
        <v>16</v>
      </c>
      <c r="G69" s="27"/>
      <c r="H69" s="28" t="s">
        <v>94</v>
      </c>
      <c r="I69" s="29" t="s">
        <v>18</v>
      </c>
      <c r="J69" s="29"/>
      <c r="K69" s="29" t="s">
        <v>95</v>
      </c>
      <c r="L69" s="29"/>
      <c r="M69" s="29" t="s">
        <v>96</v>
      </c>
      <c r="N69" s="29"/>
    </row>
    <row r="70" spans="6:14" x14ac:dyDescent="0.2">
      <c r="F70" s="27"/>
      <c r="G70" s="27"/>
      <c r="H70" s="28"/>
      <c r="I70" s="30" t="s">
        <v>97</v>
      </c>
      <c r="J70" s="30" t="s">
        <v>98</v>
      </c>
      <c r="K70" s="30" t="s">
        <v>97</v>
      </c>
      <c r="L70" s="30" t="s">
        <v>98</v>
      </c>
      <c r="M70" s="30" t="s">
        <v>97</v>
      </c>
      <c r="N70" s="30" t="s">
        <v>98</v>
      </c>
    </row>
    <row r="71" spans="6:14" ht="20.25" customHeight="1" x14ac:dyDescent="0.2">
      <c r="F71" s="31" t="s">
        <v>99</v>
      </c>
      <c r="G71" s="32"/>
      <c r="H71" s="32"/>
      <c r="I71" s="33"/>
      <c r="J71" s="33"/>
      <c r="K71" s="33"/>
      <c r="L71" s="33"/>
      <c r="M71" s="33"/>
      <c r="N71" s="33"/>
    </row>
    <row r="72" spans="6:14" ht="20.25" customHeight="1" x14ac:dyDescent="0.2">
      <c r="F72" s="34">
        <v>1</v>
      </c>
      <c r="G72" s="35" t="s">
        <v>100</v>
      </c>
      <c r="H72" s="36"/>
      <c r="I72" s="33"/>
      <c r="J72" s="33"/>
      <c r="K72" s="33"/>
      <c r="L72" s="33"/>
      <c r="M72" s="33"/>
      <c r="N72" s="33"/>
    </row>
    <row r="73" spans="6:14" ht="25.5" x14ac:dyDescent="0.2">
      <c r="F73" s="37" t="s">
        <v>23</v>
      </c>
      <c r="G73" s="38" t="s">
        <v>101</v>
      </c>
      <c r="H73" s="39" t="s">
        <v>102</v>
      </c>
      <c r="I73" s="40"/>
      <c r="J73" s="40"/>
      <c r="K73" s="40"/>
      <c r="L73" s="40"/>
      <c r="M73" s="40"/>
      <c r="N73" s="40"/>
    </row>
    <row r="74" spans="6:14" x14ac:dyDescent="0.2">
      <c r="F74" s="37" t="s">
        <v>26</v>
      </c>
      <c r="G74" s="38" t="s">
        <v>103</v>
      </c>
      <c r="H74" s="39" t="s">
        <v>104</v>
      </c>
      <c r="I74" s="40"/>
      <c r="J74" s="40"/>
      <c r="K74" s="40"/>
      <c r="L74" s="40"/>
      <c r="M74" s="40"/>
      <c r="N74" s="40"/>
    </row>
    <row r="75" spans="6:14" ht="18" customHeight="1" x14ac:dyDescent="0.2">
      <c r="F75" s="34" t="s">
        <v>32</v>
      </c>
      <c r="G75" s="35" t="s">
        <v>105</v>
      </c>
      <c r="H75" s="41" t="s">
        <v>104</v>
      </c>
      <c r="I75" s="40">
        <v>666.24</v>
      </c>
      <c r="J75" s="40">
        <v>660.36</v>
      </c>
      <c r="K75" s="40">
        <v>908.74</v>
      </c>
      <c r="L75" s="40">
        <v>1035.29</v>
      </c>
      <c r="M75" s="40">
        <v>666.24</v>
      </c>
      <c r="N75" s="40">
        <v>660.36</v>
      </c>
    </row>
    <row r="76" spans="6:14" x14ac:dyDescent="0.2">
      <c r="F76" s="42"/>
      <c r="G76" s="43"/>
      <c r="H76" s="43"/>
      <c r="I76" s="44"/>
      <c r="J76" s="44"/>
      <c r="K76" s="44"/>
      <c r="L76" s="44"/>
      <c r="M76" s="44"/>
      <c r="N76" s="44"/>
    </row>
    <row r="77" spans="6:14" x14ac:dyDescent="0.2">
      <c r="F77" s="2"/>
    </row>
    <row r="79" spans="6:14" x14ac:dyDescent="0.2">
      <c r="F79" s="5" t="s">
        <v>106</v>
      </c>
      <c r="G79" s="5"/>
      <c r="H79" s="5"/>
      <c r="I79" s="5"/>
      <c r="J79" s="5"/>
      <c r="K79" s="5"/>
      <c r="L79" s="5"/>
      <c r="M79" s="5"/>
    </row>
    <row r="80" spans="6:14" x14ac:dyDescent="0.2">
      <c r="F80" s="5" t="s">
        <v>107</v>
      </c>
      <c r="G80" s="5"/>
      <c r="H80" s="5"/>
      <c r="I80" s="5"/>
      <c r="J80" s="5"/>
      <c r="K80" s="5"/>
      <c r="L80" s="5"/>
      <c r="M80" s="5"/>
    </row>
    <row r="81" spans="6:13" x14ac:dyDescent="0.2">
      <c r="F81" s="5" t="s">
        <v>108</v>
      </c>
      <c r="G81" s="5"/>
      <c r="H81" s="5"/>
      <c r="I81" s="5"/>
      <c r="J81" s="5"/>
      <c r="K81" s="5"/>
      <c r="L81" s="5"/>
      <c r="M81" s="5"/>
    </row>
    <row r="82" spans="6:13" x14ac:dyDescent="0.2">
      <c r="F82" s="5" t="s">
        <v>109</v>
      </c>
      <c r="G82" s="5"/>
      <c r="H82" s="5"/>
      <c r="I82" s="5"/>
      <c r="J82" s="5"/>
      <c r="K82" s="5"/>
      <c r="L82" s="5"/>
      <c r="M82" s="5"/>
    </row>
  </sheetData>
  <mergeCells count="42">
    <mergeCell ref="F22:G22"/>
    <mergeCell ref="H22:K22"/>
    <mergeCell ref="F8:J8"/>
    <mergeCell ref="F9:J9"/>
    <mergeCell ref="F10:J10"/>
    <mergeCell ref="F11:J11"/>
    <mergeCell ref="F13:J13"/>
    <mergeCell ref="F14:J14"/>
    <mergeCell ref="F17:K17"/>
    <mergeCell ref="F19:G20"/>
    <mergeCell ref="H19:K20"/>
    <mergeCell ref="F21:G21"/>
    <mergeCell ref="H21:K21"/>
    <mergeCell ref="F23:G23"/>
    <mergeCell ref="H23:K23"/>
    <mergeCell ref="F24:G24"/>
    <mergeCell ref="H24:K24"/>
    <mergeCell ref="F25:G25"/>
    <mergeCell ref="H25:K25"/>
    <mergeCell ref="G61:I61"/>
    <mergeCell ref="F26:G26"/>
    <mergeCell ref="H26:K26"/>
    <mergeCell ref="F27:G27"/>
    <mergeCell ref="H27:K27"/>
    <mergeCell ref="F28:G28"/>
    <mergeCell ref="H28:K28"/>
    <mergeCell ref="F29:G29"/>
    <mergeCell ref="H29:K29"/>
    <mergeCell ref="F32:K32"/>
    <mergeCell ref="F34:G34"/>
    <mergeCell ref="F35:K35"/>
    <mergeCell ref="F68:N68"/>
    <mergeCell ref="F69:G70"/>
    <mergeCell ref="H69:H70"/>
    <mergeCell ref="I69:J69"/>
    <mergeCell ref="K69:L69"/>
    <mergeCell ref="M69:N69"/>
    <mergeCell ref="F71:H71"/>
    <mergeCell ref="F79:M79"/>
    <mergeCell ref="F80:M80"/>
    <mergeCell ref="F81:M81"/>
    <mergeCell ref="F82:M82"/>
  </mergeCells>
  <dataValidations count="3">
    <dataValidation type="decimal" allowBlank="1" showErrorMessage="1" errorTitle="Ошибка" error="Допускается ввод только неотрицательных чисел!" sqref="K73:N75" xr:uid="{489886F1-0BFE-4C75-9ADC-20E2F0F2EADD}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I58:K58 I64:K64 I48:K48" xr:uid="{A11306B4-FFCA-4416-B934-2A469D509935}">
      <formula1>900</formula1>
    </dataValidation>
    <dataValidation type="decimal" allowBlank="1" showErrorMessage="1" errorTitle="Ошибка" error="Допускается ввод только действительных чисел!" sqref="I59:K59 J63 I57:K57 J37:K40 I42:K42" xr:uid="{F78739CD-8CE9-4FA3-8528-E7D04A477746}">
      <formula1>-9.99999999999999E+23</formula1>
      <formula2>9.99999999999999E+23</formula2>
    </dataValidation>
  </dataValidations>
  <pageMargins left="0.7" right="0.7" top="0.75" bottom="0.75" header="0.3" footer="0.3"/>
  <pageSetup paperSize="9" scale="63" orientation="landscape" r:id="rId1"/>
  <rowBreaks count="1" manualBreakCount="1">
    <brk id="4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2022-04-14T04:23:16Z</dcterms:modified>
</cp:coreProperties>
</file>